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ml.chartshap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1610" windowHeight="5130"/>
  </bookViews>
  <sheets>
    <sheet name="invoerblad" sheetId="2" r:id="rId1"/>
    <sheet name="rekenblad" sheetId="1" state="hidden" r:id="rId2"/>
    <sheet name="Rapport Exponentieel" sheetId="3" r:id="rId3"/>
    <sheet name="Rapport Lineair" sheetId="20" r:id="rId4"/>
    <sheet name="Rapport Logistisch" sheetId="21" r:id="rId5"/>
    <sheet name="DataHe" sheetId="9" state="hidden" r:id="rId6"/>
    <sheet name="Historie" sheetId="17" state="hidden" r:id="rId7"/>
  </sheet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9" i="2" l="1"/>
  <c r="A10" i="2" s="1"/>
  <c r="J5" i="21"/>
  <c r="D3" i="21"/>
  <c r="D2" i="21"/>
  <c r="D1" i="21"/>
  <c r="J5" i="20"/>
  <c r="D3" i="20"/>
  <c r="D2" i="20"/>
  <c r="D1" i="20"/>
  <c r="J5" i="3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101" i="9"/>
  <c r="A102" i="9"/>
  <c r="A103" i="9"/>
  <c r="A104" i="9"/>
  <c r="A105" i="9"/>
  <c r="A106" i="9"/>
  <c r="A107" i="9"/>
  <c r="A108" i="9"/>
  <c r="A109" i="9"/>
  <c r="A110" i="9"/>
  <c r="A111" i="9"/>
  <c r="A112" i="9"/>
  <c r="A113" i="9"/>
  <c r="A114" i="9"/>
  <c r="A115" i="9"/>
  <c r="A116" i="9"/>
  <c r="A117" i="9"/>
  <c r="A118" i="9"/>
  <c r="A119" i="9"/>
  <c r="A120" i="9"/>
  <c r="A121" i="9"/>
  <c r="A122" i="9"/>
  <c r="A123" i="9"/>
  <c r="A124" i="9"/>
  <c r="A125" i="9"/>
  <c r="A126" i="9"/>
  <c r="A127" i="9"/>
  <c r="A128" i="9"/>
  <c r="A129" i="9"/>
  <c r="A130" i="9"/>
  <c r="A131" i="9"/>
  <c r="A132" i="9"/>
  <c r="A133" i="9"/>
  <c r="A134" i="9"/>
  <c r="A135" i="9"/>
  <c r="A136" i="9"/>
  <c r="A137" i="9"/>
  <c r="A138" i="9"/>
  <c r="A139" i="9"/>
  <c r="A140" i="9"/>
  <c r="A141" i="9"/>
  <c r="A142" i="9"/>
  <c r="A143" i="9"/>
  <c r="A144" i="9"/>
  <c r="A145" i="9"/>
  <c r="A146" i="9"/>
  <c r="A147" i="9"/>
  <c r="A148" i="9"/>
  <c r="A149" i="9"/>
  <c r="A150" i="9"/>
  <c r="A151" i="9"/>
  <c r="A152" i="9"/>
  <c r="A153" i="9"/>
  <c r="A154" i="9"/>
  <c r="A155" i="9"/>
  <c r="A156" i="9"/>
  <c r="A157" i="9"/>
  <c r="A158" i="9"/>
  <c r="A159" i="9"/>
  <c r="A160" i="9"/>
  <c r="A161" i="9"/>
  <c r="A162" i="9"/>
  <c r="A163" i="9"/>
  <c r="A164" i="9"/>
  <c r="A165" i="9"/>
  <c r="A166" i="9"/>
  <c r="A167" i="9"/>
  <c r="A168" i="9"/>
  <c r="A169" i="9"/>
  <c r="A170" i="9"/>
  <c r="A171" i="9"/>
  <c r="A172" i="9"/>
  <c r="A173" i="9"/>
  <c r="A174" i="9"/>
  <c r="A175" i="9"/>
  <c r="A176" i="9"/>
  <c r="A177" i="9"/>
  <c r="A178" i="9"/>
  <c r="A179" i="9"/>
  <c r="A180" i="9"/>
  <c r="A181" i="9"/>
  <c r="A182" i="9"/>
  <c r="A183" i="9"/>
  <c r="A184" i="9"/>
  <c r="A185" i="9"/>
  <c r="A186" i="9"/>
  <c r="A187" i="9"/>
  <c r="A188" i="9"/>
  <c r="A189" i="9"/>
  <c r="A190" i="9"/>
  <c r="A191" i="9"/>
  <c r="A192" i="9"/>
  <c r="A193" i="9"/>
  <c r="A194" i="9"/>
  <c r="A195" i="9"/>
  <c r="A196" i="9"/>
  <c r="A197" i="9"/>
  <c r="A198" i="9"/>
  <c r="A199" i="9"/>
  <c r="A200" i="9"/>
  <c r="A201" i="9"/>
  <c r="A202" i="9"/>
  <c r="A203" i="9"/>
  <c r="A204" i="9"/>
  <c r="A205" i="9"/>
  <c r="A206" i="9"/>
  <c r="A207" i="9"/>
  <c r="A208" i="9"/>
  <c r="A209" i="9"/>
  <c r="A210" i="9"/>
  <c r="A211" i="9"/>
  <c r="A212" i="9"/>
  <c r="A213" i="9"/>
  <c r="A214" i="9"/>
  <c r="A215" i="9"/>
  <c r="A216" i="9"/>
  <c r="A217" i="9"/>
  <c r="A218" i="9"/>
  <c r="A219" i="9"/>
  <c r="A220" i="9"/>
  <c r="A221" i="9"/>
  <c r="A222" i="9"/>
  <c r="A223" i="9"/>
  <c r="A224" i="9"/>
  <c r="A225" i="9"/>
  <c r="A226" i="9"/>
  <c r="A227" i="9"/>
  <c r="A228" i="9"/>
  <c r="A229" i="9"/>
  <c r="A230" i="9"/>
  <c r="A231" i="9"/>
  <c r="A232" i="9"/>
  <c r="A233" i="9"/>
  <c r="A234" i="9"/>
  <c r="A235" i="9"/>
  <c r="A236" i="9"/>
  <c r="A237" i="9"/>
  <c r="A238" i="9"/>
  <c r="A239" i="9"/>
  <c r="A240" i="9"/>
  <c r="A241" i="9"/>
  <c r="A242" i="9"/>
  <c r="A243" i="9"/>
  <c r="A244" i="9"/>
  <c r="A245" i="9"/>
  <c r="A246" i="9"/>
  <c r="A247" i="9"/>
  <c r="A248" i="9"/>
  <c r="A249" i="9"/>
  <c r="A250" i="9"/>
  <c r="A251" i="9"/>
  <c r="A252" i="9"/>
  <c r="A253" i="9"/>
  <c r="A254" i="9"/>
  <c r="A255" i="9"/>
  <c r="A256" i="9"/>
  <c r="A257" i="9"/>
  <c r="A258" i="9"/>
  <c r="A259" i="9"/>
  <c r="A260" i="9"/>
  <c r="A261" i="9"/>
  <c r="A262" i="9"/>
  <c r="A263" i="9"/>
  <c r="A264" i="9"/>
  <c r="A265" i="9"/>
  <c r="A266" i="9"/>
  <c r="A267" i="9"/>
  <c r="A268" i="9"/>
  <c r="A269" i="9"/>
  <c r="A270" i="9"/>
  <c r="A271" i="9"/>
  <c r="A272" i="9"/>
  <c r="A273" i="9"/>
  <c r="A274" i="9"/>
  <c r="A275" i="9"/>
  <c r="A276" i="9"/>
  <c r="A277" i="9"/>
  <c r="A278" i="9"/>
  <c r="A279" i="9"/>
  <c r="A280" i="9"/>
  <c r="A281" i="9"/>
  <c r="A282" i="9"/>
  <c r="A283" i="9"/>
  <c r="A284" i="9"/>
  <c r="A285" i="9"/>
  <c r="A286" i="9"/>
  <c r="A287" i="9"/>
  <c r="A288" i="9"/>
  <c r="A289" i="9"/>
  <c r="A290" i="9"/>
  <c r="A291" i="9"/>
  <c r="A292" i="9"/>
  <c r="A293" i="9"/>
  <c r="A294" i="9"/>
  <c r="A295" i="9"/>
  <c r="A296" i="9"/>
  <c r="A297" i="9"/>
  <c r="A298" i="9"/>
  <c r="A299" i="9"/>
  <c r="A300" i="9"/>
  <c r="A301" i="9"/>
  <c r="A302" i="9"/>
  <c r="A303" i="9"/>
  <c r="A304" i="9"/>
  <c r="A305" i="9"/>
  <c r="A306" i="9"/>
  <c r="A307" i="9"/>
  <c r="A308" i="9"/>
  <c r="A309" i="9"/>
  <c r="A310" i="9"/>
  <c r="A311" i="9"/>
  <c r="A312" i="9"/>
  <c r="A313" i="9"/>
  <c r="A314" i="9"/>
  <c r="A315" i="9"/>
  <c r="A316" i="9"/>
  <c r="A317" i="9"/>
  <c r="A318" i="9"/>
  <c r="A319" i="9"/>
  <c r="A320" i="9"/>
  <c r="A321" i="9"/>
  <c r="A322" i="9"/>
  <c r="A323" i="9"/>
  <c r="A7" i="9"/>
  <c r="A6" i="9"/>
  <c r="A3" i="1"/>
  <c r="A7" i="2"/>
  <c r="A2" i="1" s="1"/>
  <c r="A4" i="1"/>
  <c r="A6" i="2"/>
  <c r="D3" i="3"/>
  <c r="D2" i="3"/>
  <c r="D1" i="3"/>
  <c r="D125" i="1"/>
  <c r="H125" i="1" s="1"/>
  <c r="D124" i="1"/>
  <c r="H124" i="1" s="1"/>
  <c r="D123" i="1"/>
  <c r="H123" i="1" s="1"/>
  <c r="D122" i="1"/>
  <c r="E122" i="1" s="1"/>
  <c r="F122" i="1" s="1"/>
  <c r="D121" i="1"/>
  <c r="H121" i="1"/>
  <c r="D120" i="1"/>
  <c r="E120" i="1"/>
  <c r="F120" i="1" s="1"/>
  <c r="D119" i="1"/>
  <c r="H119" i="1" s="1"/>
  <c r="D118" i="1"/>
  <c r="E118" i="1" s="1"/>
  <c r="F118" i="1" s="1"/>
  <c r="D117" i="1"/>
  <c r="H117" i="1"/>
  <c r="D116" i="1"/>
  <c r="H116" i="1" s="1"/>
  <c r="D115" i="1"/>
  <c r="D114" i="1"/>
  <c r="E114" i="1" s="1"/>
  <c r="F114" i="1" s="1"/>
  <c r="D113" i="1"/>
  <c r="E113" i="1" s="1"/>
  <c r="F113" i="1" s="1"/>
  <c r="D112" i="1"/>
  <c r="H112" i="1" s="1"/>
  <c r="D111" i="1"/>
  <c r="H111" i="1" s="1"/>
  <c r="D110" i="1"/>
  <c r="E110" i="1" s="1"/>
  <c r="F110" i="1" s="1"/>
  <c r="D109" i="1"/>
  <c r="H109" i="1" s="1"/>
  <c r="D108" i="1"/>
  <c r="D107" i="1"/>
  <c r="H107" i="1" s="1"/>
  <c r="D106" i="1"/>
  <c r="E106" i="1" s="1"/>
  <c r="F106" i="1" s="1"/>
  <c r="D105" i="1"/>
  <c r="H105" i="1" s="1"/>
  <c r="D104" i="1"/>
  <c r="H104" i="1" s="1"/>
  <c r="D103" i="1"/>
  <c r="H103" i="1" s="1"/>
  <c r="D102" i="1"/>
  <c r="E102" i="1" s="1"/>
  <c r="F102" i="1" s="1"/>
  <c r="D101" i="1"/>
  <c r="E101" i="1" s="1"/>
  <c r="F101" i="1" s="1"/>
  <c r="D100" i="1"/>
  <c r="E100" i="1" s="1"/>
  <c r="F100" i="1" s="1"/>
  <c r="D99" i="1"/>
  <c r="H99" i="1" s="1"/>
  <c r="D98" i="1"/>
  <c r="E98" i="1" s="1"/>
  <c r="F98" i="1" s="1"/>
  <c r="D97" i="1"/>
  <c r="E97" i="1" s="1"/>
  <c r="F97" i="1" s="1"/>
  <c r="D96" i="1"/>
  <c r="H96" i="1" s="1"/>
  <c r="D95" i="1"/>
  <c r="D94" i="1"/>
  <c r="E94" i="1" s="1"/>
  <c r="F94" i="1" s="1"/>
  <c r="D93" i="1"/>
  <c r="H93" i="1" s="1"/>
  <c r="D92" i="1"/>
  <c r="H92" i="1" s="1"/>
  <c r="D91" i="1"/>
  <c r="H91" i="1" s="1"/>
  <c r="D90" i="1"/>
  <c r="H90" i="1" s="1"/>
  <c r="D89" i="1"/>
  <c r="H89" i="1" s="1"/>
  <c r="D88" i="1"/>
  <c r="E88" i="1" s="1"/>
  <c r="F88" i="1" s="1"/>
  <c r="D86" i="1"/>
  <c r="H86" i="1" s="1"/>
  <c r="D85" i="1"/>
  <c r="H85" i="1" s="1"/>
  <c r="D84" i="1"/>
  <c r="H84" i="1" s="1"/>
  <c r="D83" i="1"/>
  <c r="E83" i="1" s="1"/>
  <c r="F83" i="1" s="1"/>
  <c r="D82" i="1"/>
  <c r="E82" i="1" s="1"/>
  <c r="F82" i="1" s="1"/>
  <c r="D81" i="1"/>
  <c r="D79" i="1"/>
  <c r="H79" i="1" s="1"/>
  <c r="D78" i="1"/>
  <c r="E78" i="1" s="1"/>
  <c r="F78" i="1" s="1"/>
  <c r="D77" i="1"/>
  <c r="H77" i="1" s="1"/>
  <c r="D76" i="1"/>
  <c r="E76" i="1" s="1"/>
  <c r="F76" i="1" s="1"/>
  <c r="D75" i="1"/>
  <c r="E75" i="1" s="1"/>
  <c r="F75" i="1" s="1"/>
  <c r="D74" i="1"/>
  <c r="E74" i="1" s="1"/>
  <c r="F74" i="1" s="1"/>
  <c r="D72" i="1"/>
  <c r="D71" i="1"/>
  <c r="H71" i="1" s="1"/>
  <c r="D70" i="1"/>
  <c r="E70" i="1" s="1"/>
  <c r="F70" i="1" s="1"/>
  <c r="D69" i="1"/>
  <c r="H69" i="1" s="1"/>
  <c r="D68" i="1"/>
  <c r="H68" i="1" s="1"/>
  <c r="D67" i="1"/>
  <c r="H67" i="1" s="1"/>
  <c r="D65" i="1"/>
  <c r="D64" i="1"/>
  <c r="E64" i="1" s="1"/>
  <c r="F64" i="1" s="1"/>
  <c r="D63" i="1"/>
  <c r="H63" i="1" s="1"/>
  <c r="D62" i="1"/>
  <c r="E62" i="1" s="1"/>
  <c r="F62" i="1" s="1"/>
  <c r="D61" i="1"/>
  <c r="H61" i="1" s="1"/>
  <c r="D60" i="1"/>
  <c r="H60" i="1" s="1"/>
  <c r="D58" i="1"/>
  <c r="H58" i="1" s="1"/>
  <c r="D57" i="1"/>
  <c r="E57" i="1" s="1"/>
  <c r="F57" i="1" s="1"/>
  <c r="D56" i="1"/>
  <c r="H56" i="1" s="1"/>
  <c r="D55" i="1"/>
  <c r="E55" i="1" s="1"/>
  <c r="F55" i="1" s="1"/>
  <c r="D54" i="1"/>
  <c r="E54" i="1" s="1"/>
  <c r="F54" i="1" s="1"/>
  <c r="D53" i="1"/>
  <c r="H53" i="1" s="1"/>
  <c r="D51" i="1"/>
  <c r="E51" i="1" s="1"/>
  <c r="F51" i="1" s="1"/>
  <c r="D50" i="1"/>
  <c r="E50" i="1" s="1"/>
  <c r="F50" i="1" s="1"/>
  <c r="D49" i="1"/>
  <c r="H49" i="1" s="1"/>
  <c r="D48" i="1"/>
  <c r="E48" i="1" s="1"/>
  <c r="F48" i="1" s="1"/>
  <c r="D47" i="1"/>
  <c r="H47" i="1" s="1"/>
  <c r="D46" i="1"/>
  <c r="E46" i="1" s="1"/>
  <c r="F46" i="1" s="1"/>
  <c r="D44" i="1"/>
  <c r="H44" i="1" s="1"/>
  <c r="D43" i="1"/>
  <c r="H43" i="1" s="1"/>
  <c r="D42" i="1"/>
  <c r="H42" i="1" s="1"/>
  <c r="D41" i="1"/>
  <c r="H41" i="1" s="1"/>
  <c r="D40" i="1"/>
  <c r="H40" i="1" s="1"/>
  <c r="D39" i="1"/>
  <c r="H39" i="1" s="1"/>
  <c r="D37" i="1"/>
  <c r="H37" i="1" s="1"/>
  <c r="D36" i="1"/>
  <c r="H36" i="1" s="1"/>
  <c r="D35" i="1"/>
  <c r="H35" i="1" s="1"/>
  <c r="D34" i="1"/>
  <c r="E34" i="1" s="1"/>
  <c r="F34" i="1" s="1"/>
  <c r="D33" i="1"/>
  <c r="H33" i="1" s="1"/>
  <c r="D32" i="1"/>
  <c r="E32" i="1" s="1"/>
  <c r="F32" i="1" s="1"/>
  <c r="D30" i="1"/>
  <c r="H30" i="1" s="1"/>
  <c r="D29" i="1"/>
  <c r="H29" i="1" s="1"/>
  <c r="D28" i="1"/>
  <c r="H28" i="1" s="1"/>
  <c r="D27" i="1"/>
  <c r="E27" i="1" s="1"/>
  <c r="F27" i="1" s="1"/>
  <c r="D26" i="1"/>
  <c r="H26" i="1" s="1"/>
  <c r="D87" i="1"/>
  <c r="E87" i="1" s="1"/>
  <c r="F87" i="1" s="1"/>
  <c r="E96" i="1"/>
  <c r="F96" i="1" s="1"/>
  <c r="E99" i="1"/>
  <c r="F99" i="1" s="1"/>
  <c r="E104" i="1"/>
  <c r="F104" i="1" s="1"/>
  <c r="E108" i="1"/>
  <c r="F108" i="1" s="1"/>
  <c r="E112" i="1"/>
  <c r="F112" i="1" s="1"/>
  <c r="E115" i="1"/>
  <c r="F115" i="1" s="1"/>
  <c r="E119" i="1"/>
  <c r="F119" i="1" s="1"/>
  <c r="D80" i="1"/>
  <c r="E80" i="1" s="1"/>
  <c r="F80" i="1" s="1"/>
  <c r="D73" i="1"/>
  <c r="E73" i="1" s="1"/>
  <c r="F73" i="1" s="1"/>
  <c r="D66" i="1"/>
  <c r="E66" i="1" s="1"/>
  <c r="F66" i="1" s="1"/>
  <c r="D59" i="1"/>
  <c r="E59" i="1" s="1"/>
  <c r="F59" i="1" s="1"/>
  <c r="D52" i="1"/>
  <c r="E52" i="1" s="1"/>
  <c r="F52" i="1" s="1"/>
  <c r="D45" i="1"/>
  <c r="E45" i="1" s="1"/>
  <c r="F45" i="1" s="1"/>
  <c r="D38" i="1"/>
  <c r="E38" i="1" s="1"/>
  <c r="F38" i="1" s="1"/>
  <c r="D31" i="1"/>
  <c r="E31" i="1" s="1"/>
  <c r="F31" i="1" s="1"/>
  <c r="D25" i="1"/>
  <c r="H25" i="1" s="1"/>
  <c r="D23" i="1"/>
  <c r="H23" i="1" s="1"/>
  <c r="D22" i="1"/>
  <c r="E22" i="1" s="1"/>
  <c r="F22" i="1" s="1"/>
  <c r="D21" i="1"/>
  <c r="E21" i="1" s="1"/>
  <c r="F21" i="1" s="1"/>
  <c r="D20" i="1"/>
  <c r="H20" i="1" s="1"/>
  <c r="D19" i="1"/>
  <c r="E19" i="1" s="1"/>
  <c r="F19" i="1" s="1"/>
  <c r="D18" i="1"/>
  <c r="D24" i="1"/>
  <c r="E24" i="1" s="1"/>
  <c r="F24" i="1" s="1"/>
  <c r="D16" i="1"/>
  <c r="E16" i="1" s="1"/>
  <c r="F16" i="1" s="1"/>
  <c r="D15" i="1"/>
  <c r="E15" i="1" s="1"/>
  <c r="F15" i="1" s="1"/>
  <c r="D17" i="1"/>
  <c r="E17" i="1" s="1"/>
  <c r="F17" i="1" s="1"/>
  <c r="D14" i="1"/>
  <c r="H14" i="1" s="1"/>
  <c r="D13" i="1"/>
  <c r="H13" i="1" s="1"/>
  <c r="D12" i="1"/>
  <c r="E12" i="1" s="1"/>
  <c r="F12" i="1" s="1"/>
  <c r="D10" i="1"/>
  <c r="D9" i="1"/>
  <c r="D8" i="1"/>
  <c r="E8" i="1" s="1"/>
  <c r="F8" i="1" s="1"/>
  <c r="D7" i="1"/>
  <c r="D6" i="1"/>
  <c r="D5" i="1"/>
  <c r="D4" i="1"/>
  <c r="E4" i="1" s="1"/>
  <c r="F4" i="1" s="1"/>
  <c r="E3" i="1"/>
  <c r="F3" i="1"/>
  <c r="D11" i="1"/>
  <c r="E11" i="1" s="1"/>
  <c r="F11" i="1" s="1"/>
  <c r="D2" i="1"/>
  <c r="E2" i="1" s="1"/>
  <c r="F2" i="1" s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Y2" i="1"/>
  <c r="H110" i="1"/>
  <c r="H97" i="1"/>
  <c r="E117" i="1"/>
  <c r="F117" i="1" s="1"/>
  <c r="H118" i="1"/>
  <c r="E123" i="1"/>
  <c r="F123" i="1" s="1"/>
  <c r="E105" i="1"/>
  <c r="F105" i="1" s="1"/>
  <c r="E109" i="1"/>
  <c r="F109" i="1" s="1"/>
  <c r="H113" i="1"/>
  <c r="E121" i="1"/>
  <c r="F121" i="1" s="1"/>
  <c r="H106" i="1"/>
  <c r="H76" i="1"/>
  <c r="H114" i="1"/>
  <c r="E125" i="1"/>
  <c r="F125" i="1" s="1"/>
  <c r="I125" i="1" s="1"/>
  <c r="E111" i="1"/>
  <c r="F111" i="1" s="1"/>
  <c r="E89" i="1"/>
  <c r="F89" i="1" s="1"/>
  <c r="E124" i="1"/>
  <c r="F124" i="1" s="1"/>
  <c r="H32" i="1"/>
  <c r="E63" i="1"/>
  <c r="F63" i="1" s="1"/>
  <c r="H120" i="1"/>
  <c r="E116" i="1"/>
  <c r="F116" i="1" s="1"/>
  <c r="H54" i="1"/>
  <c r="E77" i="1"/>
  <c r="F77" i="1" s="1"/>
  <c r="H16" i="1"/>
  <c r="H19" i="1"/>
  <c r="E30" i="1"/>
  <c r="F30" i="1" s="1"/>
  <c r="E41" i="1"/>
  <c r="F41" i="1" s="1"/>
  <c r="H21" i="1"/>
  <c r="E69" i="1"/>
  <c r="F69" i="1" s="1"/>
  <c r="H82" i="1"/>
  <c r="E25" i="1"/>
  <c r="F25" i="1" s="1"/>
  <c r="H75" i="1"/>
  <c r="H78" i="1"/>
  <c r="H51" i="1"/>
  <c r="E56" i="1"/>
  <c r="F56" i="1" s="1"/>
  <c r="E37" i="1"/>
  <c r="F37" i="1" s="1"/>
  <c r="H57" i="1"/>
  <c r="E65" i="1"/>
  <c r="F65" i="1" s="1"/>
  <c r="E79" i="1"/>
  <c r="F79" i="1" s="1"/>
  <c r="H62" i="1"/>
  <c r="H83" i="1"/>
  <c r="E43" i="1"/>
  <c r="F43" i="1" s="1"/>
  <c r="E60" i="1"/>
  <c r="F60" i="1" s="1"/>
  <c r="E68" i="1"/>
  <c r="F68" i="1" s="1"/>
  <c r="E81" i="1"/>
  <c r="F81" i="1" s="1"/>
  <c r="H3" i="1"/>
  <c r="E5" i="1"/>
  <c r="F5" i="1" s="1"/>
  <c r="E6" i="1"/>
  <c r="F6" i="1" s="1"/>
  <c r="E26" i="1"/>
  <c r="F26" i="1" s="1"/>
  <c r="E35" i="1"/>
  <c r="F35" i="1" s="1"/>
  <c r="E103" i="1"/>
  <c r="F103" i="1" s="1"/>
  <c r="E95" i="1"/>
  <c r="F95" i="1" s="1"/>
  <c r="H22" i="1"/>
  <c r="H74" i="1"/>
  <c r="E13" i="1"/>
  <c r="F13" i="1" s="1"/>
  <c r="E86" i="1"/>
  <c r="F86" i="1" s="1"/>
  <c r="E84" i="1"/>
  <c r="F84" i="1" s="1"/>
  <c r="H11" i="1"/>
  <c r="E23" i="1"/>
  <c r="F23" i="1" s="1"/>
  <c r="E49" i="1"/>
  <c r="F49" i="1" s="1"/>
  <c r="E107" i="1"/>
  <c r="F107" i="1" s="1"/>
  <c r="E93" i="1"/>
  <c r="F93" i="1" s="1"/>
  <c r="E91" i="1"/>
  <c r="F91" i="1" s="1"/>
  <c r="H15" i="1"/>
  <c r="H50" i="1"/>
  <c r="E33" i="1"/>
  <c r="F33" i="1" s="1"/>
  <c r="H55" i="1"/>
  <c r="E20" i="1"/>
  <c r="F20" i="1" s="1"/>
  <c r="H46" i="1"/>
  <c r="E7" i="1"/>
  <c r="F7" i="1" s="1"/>
  <c r="E58" i="1"/>
  <c r="F58" i="1" s="1"/>
  <c r="E14" i="1"/>
  <c r="F14" i="1" s="1"/>
  <c r="E71" i="1"/>
  <c r="F71" i="1" s="1"/>
  <c r="E67" i="1"/>
  <c r="F67" i="1" s="1"/>
  <c r="H12" i="1"/>
  <c r="E28" i="1"/>
  <c r="F28" i="1" s="1"/>
  <c r="E53" i="1"/>
  <c r="F53" i="1" s="1"/>
  <c r="E10" i="1"/>
  <c r="F10" i="1" s="1"/>
  <c r="E18" i="1"/>
  <c r="F18" i="1" s="1"/>
  <c r="H18" i="1"/>
  <c r="H9" i="1"/>
  <c r="E9" i="1"/>
  <c r="F9" i="1" s="1"/>
  <c r="H4" i="1"/>
  <c r="H64" i="1"/>
  <c r="E61" i="1"/>
  <c r="F61" i="1" s="1"/>
  <c r="E72" i="1"/>
  <c r="F72" i="1" s="1"/>
  <c r="H27" i="1"/>
  <c r="E36" i="1"/>
  <c r="F36" i="1" s="1"/>
  <c r="H34" i="1"/>
  <c r="E42" i="1"/>
  <c r="F42" i="1" s="1"/>
  <c r="H70" i="1"/>
  <c r="H48" i="1"/>
  <c r="E29" i="1"/>
  <c r="F29" i="1" s="1"/>
  <c r="E39" i="1"/>
  <c r="F39" i="1" s="1"/>
  <c r="H6" i="1"/>
  <c r="H5" i="1"/>
  <c r="H81" i="1"/>
  <c r="H7" i="1"/>
  <c r="H65" i="1"/>
  <c r="H8" i="1"/>
  <c r="H88" i="1"/>
  <c r="H72" i="1"/>
  <c r="H95" i="1"/>
  <c r="E44" i="1" l="1"/>
  <c r="F44" i="1" s="1"/>
  <c r="E40" i="1"/>
  <c r="F40" i="1" s="1"/>
  <c r="E47" i="1"/>
  <c r="F47" i="1" s="1"/>
  <c r="E90" i="1"/>
  <c r="F90" i="1" s="1"/>
  <c r="E85" i="1"/>
  <c r="F85" i="1" s="1"/>
  <c r="H98" i="1"/>
  <c r="H102" i="1"/>
  <c r="H100" i="1"/>
  <c r="E92" i="1"/>
  <c r="F92" i="1" s="1"/>
  <c r="H2" i="1"/>
  <c r="I124" i="1"/>
  <c r="I123" i="1" s="1"/>
  <c r="I2" i="1"/>
  <c r="G2" i="1"/>
  <c r="G3" i="1" s="1"/>
  <c r="G4" i="1" s="1"/>
  <c r="G5" i="1" s="1"/>
  <c r="G6" i="1" s="1"/>
  <c r="G7" i="1" s="1"/>
  <c r="G8" i="1" s="1"/>
  <c r="G9" i="1" s="1"/>
  <c r="H10" i="1" s="1"/>
  <c r="A11" i="2"/>
  <c r="A5" i="1"/>
  <c r="G10" i="1" l="1"/>
  <c r="G11" i="1" s="1"/>
  <c r="G12" i="1" s="1"/>
  <c r="G13" i="1" s="1"/>
  <c r="G14" i="1" s="1"/>
  <c r="G15" i="1" s="1"/>
  <c r="G16" i="1" s="1"/>
  <c r="H115" i="1"/>
  <c r="H101" i="1"/>
  <c r="K2" i="1"/>
  <c r="A6" i="1"/>
  <c r="A12" i="2"/>
  <c r="H17" i="1" l="1"/>
  <c r="G17" i="1"/>
  <c r="G18" i="1" s="1"/>
  <c r="G19" i="1" s="1"/>
  <c r="G20" i="1" s="1"/>
  <c r="G21" i="1" s="1"/>
  <c r="G22" i="1" s="1"/>
  <c r="G23" i="1" s="1"/>
  <c r="H38" i="1"/>
  <c r="H52" i="1"/>
  <c r="H73" i="1"/>
  <c r="A13" i="2"/>
  <c r="A7" i="1"/>
  <c r="H24" i="1" l="1"/>
  <c r="G24" i="1"/>
  <c r="G25" i="1" s="1"/>
  <c r="G26" i="1" s="1"/>
  <c r="G27" i="1" s="1"/>
  <c r="G28" i="1" s="1"/>
  <c r="G29" i="1" s="1"/>
  <c r="G30" i="1" s="1"/>
  <c r="H45" i="1"/>
  <c r="H59" i="1"/>
  <c r="H80" i="1"/>
  <c r="A8" i="1"/>
  <c r="A14" i="2"/>
  <c r="H31" i="1" l="1"/>
  <c r="G31" i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H66" i="1"/>
  <c r="G66" i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H87" i="1"/>
  <c r="A15" i="2"/>
  <c r="A9" i="1"/>
  <c r="H94" i="1" l="1"/>
  <c r="G94" i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A10" i="1"/>
  <c r="A16" i="2"/>
  <c r="H108" i="1" l="1"/>
  <c r="G108" i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A17" i="2"/>
  <c r="A11" i="1"/>
  <c r="H122" i="1" l="1"/>
  <c r="I122" i="1" s="1"/>
  <c r="I121" i="1" s="1"/>
  <c r="I120" i="1" s="1"/>
  <c r="G122" i="1"/>
  <c r="G123" i="1" s="1"/>
  <c r="G124" i="1" s="1"/>
  <c r="G125" i="1" s="1"/>
  <c r="A18" i="2"/>
  <c r="A12" i="1"/>
  <c r="I119" i="1" l="1"/>
  <c r="J125" i="1"/>
  <c r="C130" i="2" s="1"/>
  <c r="A19" i="2"/>
  <c r="A13" i="1"/>
  <c r="I118" i="1" l="1"/>
  <c r="J124" i="1"/>
  <c r="C129" i="2" s="1"/>
  <c r="A14" i="1"/>
  <c r="A20" i="2"/>
  <c r="J123" i="1" l="1"/>
  <c r="C128" i="2" s="1"/>
  <c r="I117" i="1"/>
  <c r="A21" i="2"/>
  <c r="A15" i="1"/>
  <c r="I116" i="1" l="1"/>
  <c r="J122" i="1"/>
  <c r="C127" i="2" s="1"/>
  <c r="A16" i="1"/>
  <c r="A22" i="2"/>
  <c r="I115" i="1" l="1"/>
  <c r="J121" i="1"/>
  <c r="C126" i="2" s="1"/>
  <c r="A23" i="2"/>
  <c r="A17" i="1"/>
  <c r="I114" i="1" l="1"/>
  <c r="J120" i="1"/>
  <c r="C125" i="2" s="1"/>
  <c r="A18" i="1"/>
  <c r="A24" i="2"/>
  <c r="I113" i="1" l="1"/>
  <c r="J119" i="1"/>
  <c r="C124" i="2" s="1"/>
  <c r="A25" i="2"/>
  <c r="A19" i="1"/>
  <c r="I112" i="1" l="1"/>
  <c r="J118" i="1"/>
  <c r="C123" i="2" s="1"/>
  <c r="A20" i="1"/>
  <c r="A26" i="2"/>
  <c r="I111" i="1" l="1"/>
  <c r="J117" i="1"/>
  <c r="C122" i="2" s="1"/>
  <c r="A27" i="2"/>
  <c r="A21" i="1"/>
  <c r="J116" i="1" l="1"/>
  <c r="C121" i="2" s="1"/>
  <c r="I110" i="1"/>
  <c r="A22" i="1"/>
  <c r="A28" i="2"/>
  <c r="J115" i="1" l="1"/>
  <c r="C120" i="2" s="1"/>
  <c r="I109" i="1"/>
  <c r="A29" i="2"/>
  <c r="A23" i="1"/>
  <c r="I108" i="1" l="1"/>
  <c r="J114" i="1"/>
  <c r="C119" i="2" s="1"/>
  <c r="A24" i="1"/>
  <c r="A30" i="2"/>
  <c r="I107" i="1" l="1"/>
  <c r="J113" i="1"/>
  <c r="C118" i="2" s="1"/>
  <c r="A31" i="2"/>
  <c r="A25" i="1"/>
  <c r="I106" i="1" l="1"/>
  <c r="J112" i="1"/>
  <c r="C117" i="2" s="1"/>
  <c r="A26" i="1"/>
  <c r="A32" i="2"/>
  <c r="I105" i="1" l="1"/>
  <c r="J111" i="1"/>
  <c r="C116" i="2" s="1"/>
  <c r="A33" i="2"/>
  <c r="A27" i="1"/>
  <c r="I104" i="1" l="1"/>
  <c r="J110" i="1"/>
  <c r="C115" i="2" s="1"/>
  <c r="A28" i="1"/>
  <c r="A34" i="2"/>
  <c r="I103" i="1" l="1"/>
  <c r="J109" i="1"/>
  <c r="C114" i="2" s="1"/>
  <c r="A35" i="2"/>
  <c r="A29" i="1"/>
  <c r="I102" i="1" l="1"/>
  <c r="J108" i="1"/>
  <c r="C113" i="2" s="1"/>
  <c r="A30" i="1"/>
  <c r="A36" i="2"/>
  <c r="J107" i="1" l="1"/>
  <c r="C112" i="2" s="1"/>
  <c r="I101" i="1"/>
  <c r="A37" i="2"/>
  <c r="A31" i="1"/>
  <c r="I100" i="1" l="1"/>
  <c r="J106" i="1"/>
  <c r="C111" i="2" s="1"/>
  <c r="A32" i="1"/>
  <c r="A38" i="2"/>
  <c r="I99" i="1" l="1"/>
  <c r="J105" i="1"/>
  <c r="C110" i="2" s="1"/>
  <c r="A39" i="2"/>
  <c r="A33" i="1"/>
  <c r="I98" i="1" l="1"/>
  <c r="J104" i="1"/>
  <c r="C109" i="2" s="1"/>
  <c r="A34" i="1"/>
  <c r="A40" i="2"/>
  <c r="I97" i="1" l="1"/>
  <c r="J103" i="1"/>
  <c r="C108" i="2" s="1"/>
  <c r="A41" i="2"/>
  <c r="A35" i="1"/>
  <c r="I96" i="1" l="1"/>
  <c r="J102" i="1"/>
  <c r="C107" i="2" s="1"/>
  <c r="A36" i="1"/>
  <c r="A42" i="2"/>
  <c r="I95" i="1" l="1"/>
  <c r="J101" i="1"/>
  <c r="C106" i="2" s="1"/>
  <c r="A43" i="2"/>
  <c r="A37" i="1"/>
  <c r="I94" i="1" l="1"/>
  <c r="J100" i="1"/>
  <c r="C105" i="2" s="1"/>
  <c r="A38" i="1"/>
  <c r="A44" i="2"/>
  <c r="I93" i="1" l="1"/>
  <c r="J99" i="1"/>
  <c r="C104" i="2" s="1"/>
  <c r="A45" i="2"/>
  <c r="A39" i="1"/>
  <c r="I92" i="1" l="1"/>
  <c r="J98" i="1"/>
  <c r="C103" i="2" s="1"/>
  <c r="A40" i="1"/>
  <c r="A46" i="2"/>
  <c r="I91" i="1" l="1"/>
  <c r="J97" i="1"/>
  <c r="C102" i="2" s="1"/>
  <c r="A47" i="2"/>
  <c r="A41" i="1"/>
  <c r="I90" i="1" l="1"/>
  <c r="J96" i="1"/>
  <c r="C101" i="2" s="1"/>
  <c r="A42" i="1"/>
  <c r="A48" i="2"/>
  <c r="J95" i="1" l="1"/>
  <c r="C100" i="2" s="1"/>
  <c r="I89" i="1"/>
  <c r="A49" i="2"/>
  <c r="A43" i="1"/>
  <c r="J94" i="1" l="1"/>
  <c r="C99" i="2" s="1"/>
  <c r="I88" i="1"/>
  <c r="A44" i="1"/>
  <c r="A50" i="2"/>
  <c r="J93" i="1" l="1"/>
  <c r="C98" i="2" s="1"/>
  <c r="I87" i="1"/>
  <c r="A51" i="2"/>
  <c r="A45" i="1"/>
  <c r="J92" i="1" l="1"/>
  <c r="C97" i="2" s="1"/>
  <c r="I86" i="1"/>
  <c r="A46" i="1"/>
  <c r="A52" i="2"/>
  <c r="J91" i="1" l="1"/>
  <c r="C96" i="2" s="1"/>
  <c r="I85" i="1"/>
  <c r="A53" i="2"/>
  <c r="A47" i="1"/>
  <c r="J90" i="1" l="1"/>
  <c r="C95" i="2" s="1"/>
  <c r="I84" i="1"/>
  <c r="A48" i="1"/>
  <c r="A54" i="2"/>
  <c r="J89" i="1" l="1"/>
  <c r="C94" i="2" s="1"/>
  <c r="I83" i="1"/>
  <c r="A55" i="2"/>
  <c r="A49" i="1"/>
  <c r="J88" i="1" l="1"/>
  <c r="C93" i="2" s="1"/>
  <c r="I82" i="1"/>
  <c r="A50" i="1"/>
  <c r="A56" i="2"/>
  <c r="J87" i="1" l="1"/>
  <c r="C92" i="2" s="1"/>
  <c r="I81" i="1"/>
  <c r="A57" i="2"/>
  <c r="A51" i="1"/>
  <c r="J86" i="1" l="1"/>
  <c r="C91" i="2" s="1"/>
  <c r="I80" i="1"/>
  <c r="A52" i="1"/>
  <c r="A58" i="2"/>
  <c r="J85" i="1" l="1"/>
  <c r="C90" i="2" s="1"/>
  <c r="I79" i="1"/>
  <c r="A59" i="2"/>
  <c r="A53" i="1"/>
  <c r="J84" i="1" l="1"/>
  <c r="C89" i="2" s="1"/>
  <c r="I78" i="1"/>
  <c r="A54" i="1"/>
  <c r="A60" i="2"/>
  <c r="J83" i="1" l="1"/>
  <c r="C88" i="2" s="1"/>
  <c r="I77" i="1"/>
  <c r="A61" i="2"/>
  <c r="A55" i="1"/>
  <c r="J82" i="1" l="1"/>
  <c r="C87" i="2" s="1"/>
  <c r="I76" i="1"/>
  <c r="A62" i="2"/>
  <c r="A56" i="1"/>
  <c r="J81" i="1" l="1"/>
  <c r="C86" i="2" s="1"/>
  <c r="I75" i="1"/>
  <c r="A63" i="2"/>
  <c r="A57" i="1"/>
  <c r="I74" i="1" l="1"/>
  <c r="J80" i="1"/>
  <c r="C85" i="2" s="1"/>
  <c r="A64" i="2"/>
  <c r="A58" i="1"/>
  <c r="I73" i="1" l="1"/>
  <c r="J79" i="1"/>
  <c r="C84" i="2" s="1"/>
  <c r="A65" i="2"/>
  <c r="A59" i="1"/>
  <c r="I72" i="1" l="1"/>
  <c r="J78" i="1"/>
  <c r="C83" i="2" s="1"/>
  <c r="A66" i="2"/>
  <c r="A60" i="1"/>
  <c r="I71" i="1" l="1"/>
  <c r="J77" i="1"/>
  <c r="C82" i="2" s="1"/>
  <c r="A67" i="2"/>
  <c r="A61" i="1"/>
  <c r="I70" i="1" l="1"/>
  <c r="J76" i="1"/>
  <c r="C81" i="2" s="1"/>
  <c r="A68" i="2"/>
  <c r="A62" i="1"/>
  <c r="J75" i="1" l="1"/>
  <c r="C80" i="2" s="1"/>
  <c r="I69" i="1"/>
  <c r="A69" i="2"/>
  <c r="A63" i="1"/>
  <c r="I68" i="1" l="1"/>
  <c r="J74" i="1"/>
  <c r="C79" i="2" s="1"/>
  <c r="A70" i="2"/>
  <c r="A64" i="1"/>
  <c r="I67" i="1" l="1"/>
  <c r="J73" i="1"/>
  <c r="C78" i="2" s="1"/>
  <c r="A71" i="2"/>
  <c r="A65" i="1"/>
  <c r="I66" i="1" l="1"/>
  <c r="J72" i="1"/>
  <c r="C77" i="2" s="1"/>
  <c r="A72" i="2"/>
  <c r="A66" i="1"/>
  <c r="I65" i="1" l="1"/>
  <c r="J71" i="1"/>
  <c r="C76" i="2" s="1"/>
  <c r="A73" i="2"/>
  <c r="A67" i="1"/>
  <c r="I64" i="1" l="1"/>
  <c r="J70" i="1"/>
  <c r="C75" i="2" s="1"/>
  <c r="A74" i="2"/>
  <c r="A68" i="1"/>
  <c r="I63" i="1" l="1"/>
  <c r="J69" i="1"/>
  <c r="C74" i="2" s="1"/>
  <c r="A75" i="2"/>
  <c r="A69" i="1"/>
  <c r="I62" i="1" l="1"/>
  <c r="J68" i="1"/>
  <c r="C73" i="2" s="1"/>
  <c r="A76" i="2"/>
  <c r="A70" i="1"/>
  <c r="I61" i="1" l="1"/>
  <c r="J67" i="1"/>
  <c r="C72" i="2" s="1"/>
  <c r="A77" i="2"/>
  <c r="A71" i="1"/>
  <c r="I60" i="1" l="1"/>
  <c r="J66" i="1"/>
  <c r="C71" i="2" s="1"/>
  <c r="A78" i="2"/>
  <c r="A72" i="1"/>
  <c r="I59" i="1" l="1"/>
  <c r="J65" i="1"/>
  <c r="C70" i="2" s="1"/>
  <c r="A79" i="2"/>
  <c r="A73" i="1"/>
  <c r="I58" i="1" l="1"/>
  <c r="J64" i="1"/>
  <c r="C69" i="2" s="1"/>
  <c r="A80" i="2"/>
  <c r="A74" i="1"/>
  <c r="I57" i="1" l="1"/>
  <c r="J63" i="1"/>
  <c r="C68" i="2" s="1"/>
  <c r="A81" i="2"/>
  <c r="A75" i="1"/>
  <c r="I56" i="1" l="1"/>
  <c r="J62" i="1"/>
  <c r="C67" i="2" s="1"/>
  <c r="A82" i="2"/>
  <c r="A76" i="1"/>
  <c r="I55" i="1" l="1"/>
  <c r="J61" i="1"/>
  <c r="C66" i="2" s="1"/>
  <c r="A83" i="2"/>
  <c r="A77" i="1"/>
  <c r="I54" i="1" l="1"/>
  <c r="J60" i="1"/>
  <c r="C65" i="2" s="1"/>
  <c r="A84" i="2"/>
  <c r="A78" i="1"/>
  <c r="I53" i="1" l="1"/>
  <c r="J59" i="1"/>
  <c r="C64" i="2" s="1"/>
  <c r="A85" i="2"/>
  <c r="A79" i="1"/>
  <c r="I52" i="1" l="1"/>
  <c r="J58" i="1"/>
  <c r="C63" i="2" s="1"/>
  <c r="A86" i="2"/>
  <c r="A80" i="1"/>
  <c r="I51" i="1" l="1"/>
  <c r="J57" i="1"/>
  <c r="C62" i="2" s="1"/>
  <c r="A87" i="2"/>
  <c r="A81" i="1"/>
  <c r="I50" i="1" l="1"/>
  <c r="J56" i="1"/>
  <c r="C61" i="2" s="1"/>
  <c r="A88" i="2"/>
  <c r="A82" i="1"/>
  <c r="I49" i="1" l="1"/>
  <c r="J55" i="1"/>
  <c r="C60" i="2" s="1"/>
  <c r="A89" i="2"/>
  <c r="A83" i="1"/>
  <c r="I48" i="1" l="1"/>
  <c r="J54" i="1"/>
  <c r="C59" i="2" s="1"/>
  <c r="A90" i="2"/>
  <c r="A84" i="1"/>
  <c r="I47" i="1" l="1"/>
  <c r="J53" i="1"/>
  <c r="C58" i="2" s="1"/>
  <c r="A91" i="2"/>
  <c r="A85" i="1"/>
  <c r="I46" i="1" l="1"/>
  <c r="J52" i="1"/>
  <c r="C57" i="2" s="1"/>
  <c r="A92" i="2"/>
  <c r="A86" i="1"/>
  <c r="I45" i="1" l="1"/>
  <c r="J51" i="1"/>
  <c r="C56" i="2" s="1"/>
  <c r="A93" i="2"/>
  <c r="A87" i="1"/>
  <c r="I44" i="1" l="1"/>
  <c r="J50" i="1"/>
  <c r="C55" i="2" s="1"/>
  <c r="A94" i="2"/>
  <c r="A88" i="1"/>
  <c r="I43" i="1" l="1"/>
  <c r="J49" i="1"/>
  <c r="C54" i="2" s="1"/>
  <c r="A95" i="2"/>
  <c r="A89" i="1"/>
  <c r="I42" i="1" l="1"/>
  <c r="J48" i="1"/>
  <c r="C53" i="2" s="1"/>
  <c r="A96" i="2"/>
  <c r="A90" i="1"/>
  <c r="I41" i="1" l="1"/>
  <c r="J47" i="1"/>
  <c r="C52" i="2" s="1"/>
  <c r="A97" i="2"/>
  <c r="A91" i="1"/>
  <c r="I40" i="1" l="1"/>
  <c r="J46" i="1"/>
  <c r="C51" i="2" s="1"/>
  <c r="L5" i="20"/>
  <c r="L5" i="21"/>
  <c r="L5" i="3"/>
  <c r="A92" i="1"/>
  <c r="A98" i="2"/>
  <c r="I39" i="1" l="1"/>
  <c r="J45" i="1"/>
  <c r="C50" i="2" s="1"/>
  <c r="A99" i="2"/>
  <c r="A93" i="1"/>
  <c r="I38" i="1" l="1"/>
  <c r="J44" i="1"/>
  <c r="C49" i="2" s="1"/>
  <c r="A94" i="1"/>
  <c r="A100" i="2"/>
  <c r="I37" i="1" l="1"/>
  <c r="J43" i="1"/>
  <c r="C48" i="2" s="1"/>
  <c r="A101" i="2"/>
  <c r="A95" i="1"/>
  <c r="I36" i="1" l="1"/>
  <c r="J42" i="1"/>
  <c r="C47" i="2" s="1"/>
  <c r="A96" i="1"/>
  <c r="A102" i="2"/>
  <c r="I35" i="1" l="1"/>
  <c r="J41" i="1"/>
  <c r="C46" i="2" s="1"/>
  <c r="A103" i="2"/>
  <c r="A97" i="1"/>
  <c r="I34" i="1" l="1"/>
  <c r="J40" i="1"/>
  <c r="C45" i="2" s="1"/>
  <c r="A98" i="1"/>
  <c r="A104" i="2"/>
  <c r="I33" i="1" l="1"/>
  <c r="J39" i="1"/>
  <c r="C44" i="2" s="1"/>
  <c r="A99" i="1"/>
  <c r="A105" i="2"/>
  <c r="I32" i="1" l="1"/>
  <c r="J38" i="1"/>
  <c r="C43" i="2" s="1"/>
  <c r="A100" i="1"/>
  <c r="A106" i="2"/>
  <c r="I31" i="1" l="1"/>
  <c r="J37" i="1"/>
  <c r="C42" i="2" s="1"/>
  <c r="A101" i="1"/>
  <c r="A107" i="2"/>
  <c r="I30" i="1" l="1"/>
  <c r="J36" i="1"/>
  <c r="C41" i="2" s="1"/>
  <c r="A108" i="2"/>
  <c r="A102" i="1"/>
  <c r="I29" i="1" l="1"/>
  <c r="J35" i="1"/>
  <c r="C40" i="2" s="1"/>
  <c r="A109" i="2"/>
  <c r="A103" i="1"/>
  <c r="I28" i="1" l="1"/>
  <c r="J34" i="1"/>
  <c r="C39" i="2" s="1"/>
  <c r="A110" i="2"/>
  <c r="A104" i="1"/>
  <c r="I27" i="1" l="1"/>
  <c r="J33" i="1"/>
  <c r="C38" i="2" s="1"/>
  <c r="A111" i="2"/>
  <c r="A105" i="1"/>
  <c r="J32" i="1" l="1"/>
  <c r="C37" i="2" s="1"/>
  <c r="I26" i="1"/>
  <c r="A112" i="2"/>
  <c r="A106" i="1"/>
  <c r="J31" i="1" l="1"/>
  <c r="C36" i="2" s="1"/>
  <c r="I25" i="1"/>
  <c r="A107" i="1"/>
  <c r="A113" i="2"/>
  <c r="J30" i="1" l="1"/>
  <c r="C35" i="2" s="1"/>
  <c r="I24" i="1"/>
  <c r="A108" i="1"/>
  <c r="A114" i="2"/>
  <c r="J29" i="1" l="1"/>
  <c r="C34" i="2" s="1"/>
  <c r="I23" i="1"/>
  <c r="A109" i="1"/>
  <c r="A115" i="2"/>
  <c r="J28" i="1" l="1"/>
  <c r="C33" i="2" s="1"/>
  <c r="I22" i="1"/>
  <c r="A110" i="1"/>
  <c r="A116" i="2"/>
  <c r="J27" i="1" l="1"/>
  <c r="C32" i="2" s="1"/>
  <c r="I21" i="1"/>
  <c r="A111" i="1"/>
  <c r="A117" i="2"/>
  <c r="J26" i="1" l="1"/>
  <c r="C31" i="2" s="1"/>
  <c r="I20" i="1"/>
  <c r="A112" i="1"/>
  <c r="A118" i="2"/>
  <c r="J25" i="1" l="1"/>
  <c r="C30" i="2" s="1"/>
  <c r="I19" i="1"/>
  <c r="A113" i="1"/>
  <c r="A119" i="2"/>
  <c r="J24" i="1" l="1"/>
  <c r="C29" i="2" s="1"/>
  <c r="I18" i="1"/>
  <c r="A120" i="2"/>
  <c r="A114" i="1"/>
  <c r="J23" i="1" l="1"/>
  <c r="C28" i="2" s="1"/>
  <c r="I17" i="1"/>
  <c r="A121" i="2"/>
  <c r="A115" i="1"/>
  <c r="I16" i="1" l="1"/>
  <c r="J22" i="1"/>
  <c r="C27" i="2" s="1"/>
  <c r="A122" i="2"/>
  <c r="A116" i="1"/>
  <c r="J21" i="1" l="1"/>
  <c r="C26" i="2" s="1"/>
  <c r="I15" i="1"/>
  <c r="A123" i="2"/>
  <c r="A117" i="1"/>
  <c r="J20" i="1" l="1"/>
  <c r="C25" i="2" s="1"/>
  <c r="I14" i="1"/>
  <c r="A124" i="2"/>
  <c r="A118" i="1"/>
  <c r="J19" i="1" l="1"/>
  <c r="C24" i="2" s="1"/>
  <c r="I13" i="1"/>
  <c r="A125" i="2"/>
  <c r="A119" i="1"/>
  <c r="J18" i="1" l="1"/>
  <c r="C23" i="2" s="1"/>
  <c r="I12" i="1"/>
  <c r="A120" i="1"/>
  <c r="A126" i="2"/>
  <c r="J17" i="1" l="1"/>
  <c r="C22" i="2" s="1"/>
  <c r="I11" i="1"/>
  <c r="A121" i="1"/>
  <c r="A127" i="2"/>
  <c r="J16" i="1" l="1"/>
  <c r="C21" i="2" s="1"/>
  <c r="I10" i="1"/>
  <c r="A122" i="1"/>
  <c r="A128" i="2"/>
  <c r="J15" i="1" l="1"/>
  <c r="C20" i="2" s="1"/>
  <c r="I9" i="1"/>
  <c r="A123" i="1"/>
  <c r="A129" i="2"/>
  <c r="J14" i="1" l="1"/>
  <c r="C19" i="2" s="1"/>
  <c r="I8" i="1"/>
  <c r="A130" i="2"/>
  <c r="A125" i="1" s="1"/>
  <c r="A124" i="1"/>
  <c r="I7" i="1" l="1"/>
  <c r="J13" i="1"/>
  <c r="C18" i="2" s="1"/>
  <c r="J12" i="1" l="1"/>
  <c r="C17" i="2" s="1"/>
  <c r="I6" i="1"/>
  <c r="I5" i="1" l="1"/>
  <c r="J11" i="1"/>
  <c r="C16" i="2" s="1"/>
  <c r="I4" i="1" l="1"/>
  <c r="J10" i="1"/>
  <c r="C15" i="2" s="1"/>
  <c r="I3" i="1" l="1"/>
  <c r="J9" i="1"/>
  <c r="C14" i="2" s="1"/>
  <c r="J2" i="1" l="1"/>
  <c r="J6" i="1"/>
  <c r="C11" i="2" s="1"/>
  <c r="J8" i="1"/>
  <c r="C13" i="2" s="1"/>
  <c r="J4" i="1"/>
  <c r="C9" i="2" s="1"/>
  <c r="K3" i="1"/>
  <c r="J5" i="1"/>
  <c r="C10" i="2" s="1"/>
  <c r="J7" i="1"/>
  <c r="C12" i="2" s="1"/>
  <c r="J3" i="1"/>
  <c r="C8" i="2" s="1"/>
  <c r="N3" i="1" l="1"/>
  <c r="K4" i="1"/>
  <c r="D8" i="2"/>
  <c r="N4" i="1" l="1"/>
  <c r="D9" i="2"/>
  <c r="K5" i="1"/>
  <c r="D10" i="2" l="1"/>
  <c r="N5" i="1"/>
  <c r="K6" i="1"/>
  <c r="D11" i="2" l="1"/>
  <c r="N6" i="1"/>
  <c r="K7" i="1"/>
  <c r="D12" i="2" l="1"/>
  <c r="K8" i="1"/>
  <c r="N7" i="1"/>
  <c r="D13" i="2" l="1"/>
  <c r="K9" i="1"/>
  <c r="N8" i="1"/>
  <c r="K10" i="1" l="1"/>
  <c r="N9" i="1"/>
  <c r="D14" i="2"/>
  <c r="D15" i="2" l="1"/>
  <c r="N10" i="1"/>
  <c r="K11" i="1"/>
  <c r="K12" i="1" l="1"/>
  <c r="N11" i="1"/>
  <c r="D16" i="2"/>
  <c r="N12" i="1" l="1"/>
  <c r="K13" i="1"/>
  <c r="D17" i="2"/>
  <c r="K14" i="1" l="1"/>
  <c r="N13" i="1"/>
  <c r="D18" i="2"/>
  <c r="D19" i="2" l="1"/>
  <c r="K15" i="1"/>
  <c r="N14" i="1"/>
  <c r="D20" i="2" l="1"/>
  <c r="N15" i="1"/>
  <c r="K16" i="1"/>
  <c r="K17" i="1" l="1"/>
  <c r="N16" i="1"/>
  <c r="D21" i="2"/>
  <c r="D22" i="2" l="1"/>
  <c r="N17" i="1"/>
  <c r="K18" i="1"/>
  <c r="K19" i="1" l="1"/>
  <c r="D23" i="2"/>
  <c r="N18" i="1"/>
  <c r="K20" i="1" l="1"/>
  <c r="N19" i="1"/>
  <c r="D24" i="2"/>
  <c r="D25" i="2" l="1"/>
  <c r="N20" i="1"/>
  <c r="K21" i="1"/>
  <c r="D26" i="2" l="1"/>
  <c r="N21" i="1"/>
  <c r="K22" i="1"/>
  <c r="N22" i="1" l="1"/>
  <c r="K23" i="1"/>
  <c r="D27" i="2"/>
  <c r="N23" i="1" l="1"/>
  <c r="K24" i="1"/>
  <c r="D28" i="2"/>
  <c r="K25" i="1" l="1"/>
  <c r="D29" i="2"/>
  <c r="N24" i="1"/>
  <c r="D30" i="2" l="1"/>
  <c r="K26" i="1"/>
  <c r="N25" i="1"/>
  <c r="K27" i="1" l="1"/>
  <c r="N26" i="1"/>
  <c r="D31" i="2"/>
  <c r="K28" i="1" l="1"/>
  <c r="D32" i="2"/>
  <c r="N27" i="1"/>
  <c r="K29" i="1" l="1"/>
  <c r="N28" i="1"/>
  <c r="D33" i="2"/>
  <c r="N29" i="1" l="1"/>
  <c r="K30" i="1"/>
  <c r="D34" i="2"/>
  <c r="K31" i="1" l="1"/>
  <c r="N30" i="1"/>
  <c r="D35" i="2"/>
  <c r="N31" i="1" l="1"/>
  <c r="D36" i="2"/>
  <c r="K32" i="1"/>
  <c r="D37" i="2" l="1"/>
  <c r="K33" i="1"/>
  <c r="N32" i="1"/>
  <c r="N33" i="1" l="1"/>
  <c r="K34" i="1"/>
  <c r="D38" i="2"/>
  <c r="D39" i="2" l="1"/>
  <c r="N34" i="1"/>
  <c r="K35" i="1"/>
  <c r="N35" i="1" l="1"/>
  <c r="D40" i="2"/>
  <c r="K36" i="1"/>
  <c r="N36" i="1" l="1"/>
  <c r="D41" i="2"/>
  <c r="K37" i="1"/>
  <c r="K38" i="1" l="1"/>
  <c r="D42" i="2"/>
  <c r="N37" i="1"/>
  <c r="K39" i="1" l="1"/>
  <c r="N38" i="1"/>
  <c r="D43" i="2"/>
  <c r="D44" i="2" l="1"/>
  <c r="N39" i="1"/>
  <c r="K40" i="1"/>
  <c r="D45" i="2" l="1"/>
  <c r="N40" i="1"/>
  <c r="K41" i="1"/>
  <c r="N41" i="1" l="1"/>
  <c r="K42" i="1"/>
  <c r="D46" i="2"/>
  <c r="D47" i="2" l="1"/>
  <c r="K43" i="1"/>
  <c r="N42" i="1"/>
  <c r="N43" i="1" l="1"/>
  <c r="D48" i="2"/>
  <c r="K44" i="1"/>
  <c r="D49" i="2" l="1"/>
  <c r="N44" i="1"/>
  <c r="K45" i="1"/>
  <c r="D50" i="2" l="1"/>
  <c r="N45" i="1"/>
  <c r="K46" i="1"/>
  <c r="D51" i="2" l="1"/>
  <c r="N46" i="1"/>
  <c r="K47" i="1"/>
  <c r="N47" i="1" l="1"/>
  <c r="D52" i="2"/>
  <c r="K48" i="1"/>
  <c r="D53" i="2" l="1"/>
  <c r="K49" i="1"/>
  <c r="N48" i="1"/>
  <c r="K50" i="1" l="1"/>
  <c r="N49" i="1"/>
  <c r="D54" i="2"/>
  <c r="D55" i="2" l="1"/>
  <c r="K51" i="1"/>
  <c r="N50" i="1"/>
  <c r="N51" i="1" l="1"/>
  <c r="D56" i="2"/>
  <c r="K52" i="1"/>
  <c r="D57" i="2" l="1"/>
  <c r="N52" i="1"/>
  <c r="K53" i="1"/>
  <c r="N53" i="1" l="1"/>
  <c r="K54" i="1"/>
  <c r="D58" i="2"/>
  <c r="D59" i="2" l="1"/>
  <c r="K55" i="1"/>
  <c r="N54" i="1"/>
  <c r="D60" i="2" l="1"/>
  <c r="K56" i="1"/>
  <c r="N55" i="1"/>
  <c r="N56" i="1" l="1"/>
  <c r="D61" i="2"/>
  <c r="K57" i="1"/>
  <c r="N57" i="1" l="1"/>
  <c r="K58" i="1"/>
  <c r="D62" i="2"/>
  <c r="D63" i="2" l="1"/>
  <c r="K59" i="1"/>
  <c r="N58" i="1"/>
  <c r="N59" i="1" l="1"/>
  <c r="D64" i="2"/>
  <c r="K60" i="1"/>
  <c r="AB2" i="1"/>
  <c r="AC2" i="1"/>
  <c r="AA2" i="1"/>
  <c r="N60" i="1" l="1"/>
  <c r="K61" i="1"/>
  <c r="D65" i="2"/>
  <c r="O97" i="1"/>
  <c r="O21" i="1"/>
  <c r="O80" i="1"/>
  <c r="O69" i="1"/>
  <c r="O51" i="1"/>
  <c r="O114" i="1"/>
  <c r="O49" i="1"/>
  <c r="O50" i="1"/>
  <c r="O26" i="1"/>
  <c r="O92" i="1"/>
  <c r="O93" i="1"/>
  <c r="O14" i="1"/>
  <c r="I8" i="3"/>
  <c r="O101" i="1"/>
  <c r="O99" i="1"/>
  <c r="O20" i="1"/>
  <c r="O6" i="1"/>
  <c r="O31" i="1"/>
  <c r="O82" i="1"/>
  <c r="O55" i="1"/>
  <c r="O102" i="1"/>
  <c r="O113" i="1"/>
  <c r="O15" i="1"/>
  <c r="O41" i="1"/>
  <c r="O4" i="1"/>
  <c r="O104" i="1"/>
  <c r="O5" i="1"/>
  <c r="O10" i="1"/>
  <c r="O96" i="1"/>
  <c r="O23" i="1"/>
  <c r="O52" i="1"/>
  <c r="O42" i="1"/>
  <c r="O77" i="1"/>
  <c r="O17" i="1"/>
  <c r="O7" i="1"/>
  <c r="O67" i="1"/>
  <c r="O74" i="1"/>
  <c r="O109" i="1"/>
  <c r="O48" i="1"/>
  <c r="O73" i="1"/>
  <c r="O47" i="1"/>
  <c r="O36" i="1"/>
  <c r="O46" i="1"/>
  <c r="O81" i="1"/>
  <c r="O9" i="1"/>
  <c r="O118" i="1"/>
  <c r="O12" i="1"/>
  <c r="O32" i="1"/>
  <c r="O25" i="1"/>
  <c r="O38" i="1"/>
  <c r="O90" i="1"/>
  <c r="O111" i="1"/>
  <c r="O22" i="1"/>
  <c r="O98" i="1"/>
  <c r="O3" i="1"/>
  <c r="O112" i="1"/>
  <c r="O13" i="1"/>
  <c r="O44" i="1"/>
  <c r="O107" i="1"/>
  <c r="O84" i="1"/>
  <c r="O100" i="1"/>
  <c r="O62" i="1"/>
  <c r="O76" i="1"/>
  <c r="O110" i="1"/>
  <c r="O27" i="1"/>
  <c r="O58" i="1"/>
  <c r="O91" i="1"/>
  <c r="O124" i="1"/>
  <c r="O119" i="1"/>
  <c r="O103" i="1"/>
  <c r="O71" i="1"/>
  <c r="O57" i="1"/>
  <c r="O39" i="1"/>
  <c r="O54" i="1"/>
  <c r="O61" i="1"/>
  <c r="O45" i="1"/>
  <c r="O72" i="1"/>
  <c r="O64" i="1"/>
  <c r="O68" i="1"/>
  <c r="O123" i="1"/>
  <c r="I8" i="21"/>
  <c r="O53" i="1"/>
  <c r="O87" i="1"/>
  <c r="O66" i="1"/>
  <c r="O108" i="1"/>
  <c r="O88" i="1"/>
  <c r="O94" i="1"/>
  <c r="O89" i="1"/>
  <c r="O28" i="1"/>
  <c r="O120" i="1"/>
  <c r="O56" i="1"/>
  <c r="O65" i="1"/>
  <c r="O59" i="1"/>
  <c r="O43" i="1"/>
  <c r="O40" i="1"/>
  <c r="O60" i="1"/>
  <c r="O95" i="1"/>
  <c r="O16" i="1"/>
  <c r="O75" i="1"/>
  <c r="I8" i="20"/>
  <c r="O34" i="1"/>
  <c r="O24" i="1"/>
  <c r="O8" i="1"/>
  <c r="O85" i="1"/>
  <c r="O70" i="1"/>
  <c r="O121" i="1"/>
  <c r="O105" i="1"/>
  <c r="O122" i="1"/>
  <c r="O63" i="1"/>
  <c r="O30" i="1"/>
  <c r="O33" i="1"/>
  <c r="O125" i="1"/>
  <c r="O106" i="1"/>
  <c r="O115" i="1"/>
  <c r="O116" i="1"/>
  <c r="O29" i="1"/>
  <c r="O35" i="1"/>
  <c r="O11" i="1"/>
  <c r="O18" i="1"/>
  <c r="O19" i="1"/>
  <c r="O37" i="1"/>
  <c r="O79" i="1"/>
  <c r="AD2" i="1"/>
  <c r="O117" i="1"/>
  <c r="O86" i="1"/>
  <c r="O78" i="1"/>
  <c r="O83" i="1"/>
  <c r="I9" i="3"/>
  <c r="I9" i="20"/>
  <c r="I9" i="21"/>
  <c r="K62" i="1" l="1"/>
  <c r="N61" i="1"/>
  <c r="D66" i="2"/>
  <c r="K63" i="1" l="1"/>
  <c r="D67" i="2"/>
  <c r="N62" i="1"/>
  <c r="D68" i="2" l="1"/>
  <c r="K64" i="1"/>
  <c r="N63" i="1"/>
  <c r="D69" i="2" l="1"/>
  <c r="K65" i="1"/>
  <c r="N64" i="1"/>
  <c r="N65" i="1" l="1"/>
  <c r="K66" i="1"/>
  <c r="D70" i="2"/>
  <c r="K67" i="1" l="1"/>
  <c r="D71" i="2"/>
  <c r="N66" i="1"/>
  <c r="K68" i="1" l="1"/>
  <c r="N67" i="1"/>
  <c r="D72" i="2"/>
  <c r="N68" i="1" l="1"/>
  <c r="K69" i="1"/>
  <c r="D73" i="2"/>
  <c r="N69" i="1" l="1"/>
  <c r="D74" i="2"/>
  <c r="K70" i="1"/>
  <c r="D75" i="2" l="1"/>
  <c r="K71" i="1"/>
  <c r="N70" i="1"/>
  <c r="D76" i="2" l="1"/>
  <c r="K72" i="1"/>
  <c r="N71" i="1"/>
  <c r="D77" i="2" l="1"/>
  <c r="N72" i="1"/>
  <c r="K73" i="1"/>
  <c r="N73" i="1" l="1"/>
  <c r="K74" i="1"/>
  <c r="D78" i="2"/>
  <c r="K75" i="1" l="1"/>
  <c r="D79" i="2"/>
  <c r="N74" i="1"/>
  <c r="N75" i="1" l="1"/>
  <c r="K76" i="1"/>
  <c r="D80" i="2"/>
  <c r="N76" i="1" l="1"/>
  <c r="K77" i="1"/>
  <c r="D81" i="2"/>
  <c r="D82" i="2" l="1"/>
  <c r="K78" i="1"/>
  <c r="N77" i="1"/>
  <c r="D83" i="2" l="1"/>
  <c r="K79" i="1"/>
  <c r="N78" i="1"/>
  <c r="N79" i="1" l="1"/>
  <c r="D84" i="2"/>
  <c r="K80" i="1"/>
  <c r="K81" i="1" l="1"/>
  <c r="D85" i="2"/>
  <c r="N80" i="1"/>
  <c r="D86" i="2" l="1"/>
  <c r="N81" i="1"/>
  <c r="K82" i="1"/>
  <c r="K83" i="1" l="1"/>
  <c r="D87" i="2"/>
  <c r="N82" i="1"/>
  <c r="D88" i="2" l="1"/>
  <c r="K84" i="1"/>
  <c r="N83" i="1"/>
  <c r="N84" i="1" l="1"/>
  <c r="K85" i="1"/>
  <c r="D89" i="2"/>
  <c r="D90" i="2" l="1"/>
  <c r="N85" i="1"/>
  <c r="K86" i="1"/>
  <c r="D91" i="2" l="1"/>
  <c r="N86" i="1"/>
  <c r="K87" i="1"/>
  <c r="K88" i="1" l="1"/>
  <c r="D92" i="2"/>
  <c r="N87" i="1"/>
  <c r="N88" i="1" l="1"/>
  <c r="K89" i="1"/>
  <c r="D93" i="2"/>
  <c r="K90" i="1" l="1"/>
  <c r="D94" i="2"/>
  <c r="N89" i="1"/>
  <c r="AB3" i="1"/>
  <c r="AC3" i="1"/>
  <c r="S2" i="1"/>
  <c r="AA3" i="1"/>
  <c r="X2" i="1"/>
  <c r="Z2" i="1" l="1"/>
  <c r="P14" i="1"/>
  <c r="Q14" i="1" s="1"/>
  <c r="R14" i="1" s="1"/>
  <c r="P30" i="1"/>
  <c r="Q30" i="1" s="1"/>
  <c r="R30" i="1" s="1"/>
  <c r="P3" i="1"/>
  <c r="Q3" i="1" s="1"/>
  <c r="R3" i="1" s="1"/>
  <c r="P19" i="1"/>
  <c r="Q19" i="1" s="1"/>
  <c r="R19" i="1" s="1"/>
  <c r="P43" i="1"/>
  <c r="Q43" i="1" s="1"/>
  <c r="R43" i="1" s="1"/>
  <c r="P16" i="1"/>
  <c r="Q16" i="1" s="1"/>
  <c r="R16" i="1" s="1"/>
  <c r="P32" i="1"/>
  <c r="Q32" i="1" s="1"/>
  <c r="R32" i="1" s="1"/>
  <c r="P9" i="1"/>
  <c r="Q9" i="1" s="1"/>
  <c r="R9" i="1" s="1"/>
  <c r="P25" i="1"/>
  <c r="Q25" i="1" s="1"/>
  <c r="R25" i="1" s="1"/>
  <c r="P41" i="1"/>
  <c r="Q41" i="1" s="1"/>
  <c r="R41" i="1" s="1"/>
  <c r="P45" i="1"/>
  <c r="Q45" i="1" s="1"/>
  <c r="R45" i="1" s="1"/>
  <c r="P49" i="1"/>
  <c r="Q49" i="1" s="1"/>
  <c r="R49" i="1" s="1"/>
  <c r="P53" i="1"/>
  <c r="Q53" i="1" s="1"/>
  <c r="R53" i="1" s="1"/>
  <c r="P57" i="1"/>
  <c r="Q57" i="1" s="1"/>
  <c r="R57" i="1" s="1"/>
  <c r="P18" i="1"/>
  <c r="Q18" i="1" s="1"/>
  <c r="R18" i="1" s="1"/>
  <c r="P34" i="1"/>
  <c r="Q34" i="1" s="1"/>
  <c r="R34" i="1" s="1"/>
  <c r="P7" i="1"/>
  <c r="Q7" i="1" s="1"/>
  <c r="R7" i="1" s="1"/>
  <c r="P23" i="1"/>
  <c r="Q23" i="1" s="1"/>
  <c r="R23" i="1" s="1"/>
  <c r="P4" i="1"/>
  <c r="Q4" i="1" s="1"/>
  <c r="R4" i="1" s="1"/>
  <c r="P20" i="1"/>
  <c r="Q20" i="1" s="1"/>
  <c r="R20" i="1" s="1"/>
  <c r="P36" i="1"/>
  <c r="Q36" i="1" s="1"/>
  <c r="R36" i="1" s="1"/>
  <c r="P13" i="1"/>
  <c r="Q13" i="1" s="1"/>
  <c r="R13" i="1" s="1"/>
  <c r="P29" i="1"/>
  <c r="Q29" i="1" s="1"/>
  <c r="R29" i="1" s="1"/>
  <c r="P31" i="1"/>
  <c r="Q31" i="1" s="1"/>
  <c r="R31" i="1" s="1"/>
  <c r="P46" i="1"/>
  <c r="Q46" i="1" s="1"/>
  <c r="R46" i="1" s="1"/>
  <c r="P50" i="1"/>
  <c r="Q50" i="1" s="1"/>
  <c r="R50" i="1" s="1"/>
  <c r="P54" i="1"/>
  <c r="Q54" i="1" s="1"/>
  <c r="R54" i="1" s="1"/>
  <c r="P58" i="1"/>
  <c r="Q58" i="1" s="1"/>
  <c r="R58" i="1" s="1"/>
  <c r="P6" i="1"/>
  <c r="Q6" i="1" s="1"/>
  <c r="R6" i="1" s="1"/>
  <c r="P22" i="1"/>
  <c r="Q22" i="1" s="1"/>
  <c r="R22" i="1" s="1"/>
  <c r="P38" i="1"/>
  <c r="Q38" i="1" s="1"/>
  <c r="R38" i="1" s="1"/>
  <c r="P11" i="1"/>
  <c r="Q11" i="1" s="1"/>
  <c r="R11" i="1" s="1"/>
  <c r="P27" i="1"/>
  <c r="Q27" i="1" s="1"/>
  <c r="R27" i="1" s="1"/>
  <c r="P8" i="1"/>
  <c r="Q8" i="1" s="1"/>
  <c r="R8" i="1" s="1"/>
  <c r="P24" i="1"/>
  <c r="Q24" i="1" s="1"/>
  <c r="R24" i="1" s="1"/>
  <c r="P40" i="1"/>
  <c r="Q40" i="1" s="1"/>
  <c r="R40" i="1" s="1"/>
  <c r="P17" i="1"/>
  <c r="Q17" i="1" s="1"/>
  <c r="R17" i="1" s="1"/>
  <c r="P33" i="1"/>
  <c r="Q33" i="1" s="1"/>
  <c r="R33" i="1" s="1"/>
  <c r="P39" i="1"/>
  <c r="Q39" i="1" s="1"/>
  <c r="R39" i="1" s="1"/>
  <c r="P47" i="1"/>
  <c r="Q47" i="1" s="1"/>
  <c r="R47" i="1" s="1"/>
  <c r="P51" i="1"/>
  <c r="Q51" i="1" s="1"/>
  <c r="R51" i="1" s="1"/>
  <c r="P55" i="1"/>
  <c r="Q55" i="1" s="1"/>
  <c r="R55" i="1" s="1"/>
  <c r="P59" i="1"/>
  <c r="Q59" i="1" s="1"/>
  <c r="R59" i="1" s="1"/>
  <c r="P10" i="1"/>
  <c r="Q10" i="1" s="1"/>
  <c r="R10" i="1" s="1"/>
  <c r="P26" i="1"/>
  <c r="Q26" i="1" s="1"/>
  <c r="R26" i="1" s="1"/>
  <c r="P42" i="1"/>
  <c r="Q42" i="1" s="1"/>
  <c r="R42" i="1" s="1"/>
  <c r="P15" i="1"/>
  <c r="Q15" i="1" s="1"/>
  <c r="R15" i="1" s="1"/>
  <c r="P35" i="1"/>
  <c r="Q35" i="1" s="1"/>
  <c r="R35" i="1" s="1"/>
  <c r="P12" i="1"/>
  <c r="Q12" i="1" s="1"/>
  <c r="R12" i="1" s="1"/>
  <c r="P28" i="1"/>
  <c r="Q28" i="1" s="1"/>
  <c r="R28" i="1" s="1"/>
  <c r="P5" i="1"/>
  <c r="Q5" i="1" s="1"/>
  <c r="R5" i="1" s="1"/>
  <c r="P21" i="1"/>
  <c r="Q21" i="1" s="1"/>
  <c r="R21" i="1" s="1"/>
  <c r="P37" i="1"/>
  <c r="Q37" i="1" s="1"/>
  <c r="R37" i="1" s="1"/>
  <c r="P44" i="1"/>
  <c r="Q44" i="1" s="1"/>
  <c r="R44" i="1" s="1"/>
  <c r="P48" i="1"/>
  <c r="Q48" i="1" s="1"/>
  <c r="R48" i="1" s="1"/>
  <c r="P52" i="1"/>
  <c r="Q52" i="1" s="1"/>
  <c r="R52" i="1" s="1"/>
  <c r="P56" i="1"/>
  <c r="Q56" i="1" s="1"/>
  <c r="R56" i="1" s="1"/>
  <c r="P60" i="1"/>
  <c r="Q60" i="1" s="1"/>
  <c r="R60" i="1" s="1"/>
  <c r="P61" i="1"/>
  <c r="Q61" i="1" s="1"/>
  <c r="R61" i="1" s="1"/>
  <c r="P62" i="1"/>
  <c r="Q62" i="1" s="1"/>
  <c r="R62" i="1" s="1"/>
  <c r="P63" i="1"/>
  <c r="Q63" i="1" s="1"/>
  <c r="R63" i="1" s="1"/>
  <c r="P64" i="1"/>
  <c r="Q64" i="1" s="1"/>
  <c r="R64" i="1" s="1"/>
  <c r="P65" i="1"/>
  <c r="Q65" i="1" s="1"/>
  <c r="R65" i="1" s="1"/>
  <c r="P66" i="1"/>
  <c r="Q66" i="1" s="1"/>
  <c r="R66" i="1" s="1"/>
  <c r="P67" i="1"/>
  <c r="Q67" i="1" s="1"/>
  <c r="R67" i="1" s="1"/>
  <c r="P68" i="1"/>
  <c r="Q68" i="1" s="1"/>
  <c r="R68" i="1" s="1"/>
  <c r="P69" i="1"/>
  <c r="Q69" i="1" s="1"/>
  <c r="R69" i="1" s="1"/>
  <c r="P70" i="1"/>
  <c r="Q70" i="1" s="1"/>
  <c r="R70" i="1" s="1"/>
  <c r="P71" i="1"/>
  <c r="Q71" i="1" s="1"/>
  <c r="R71" i="1" s="1"/>
  <c r="P72" i="1"/>
  <c r="Q72" i="1" s="1"/>
  <c r="R72" i="1" s="1"/>
  <c r="P73" i="1"/>
  <c r="Q73" i="1" s="1"/>
  <c r="R73" i="1" s="1"/>
  <c r="P74" i="1"/>
  <c r="Q74" i="1" s="1"/>
  <c r="R74" i="1" s="1"/>
  <c r="P75" i="1"/>
  <c r="Q75" i="1" s="1"/>
  <c r="R75" i="1" s="1"/>
  <c r="P76" i="1"/>
  <c r="Q76" i="1" s="1"/>
  <c r="R76" i="1" s="1"/>
  <c r="P77" i="1"/>
  <c r="Q77" i="1" s="1"/>
  <c r="R77" i="1" s="1"/>
  <c r="P78" i="1"/>
  <c r="Q78" i="1" s="1"/>
  <c r="R78" i="1" s="1"/>
  <c r="P79" i="1"/>
  <c r="Q79" i="1" s="1"/>
  <c r="R79" i="1" s="1"/>
  <c r="P80" i="1"/>
  <c r="Q80" i="1" s="1"/>
  <c r="R80" i="1" s="1"/>
  <c r="P81" i="1"/>
  <c r="Q81" i="1" s="1"/>
  <c r="R81" i="1" s="1"/>
  <c r="P82" i="1"/>
  <c r="Q82" i="1" s="1"/>
  <c r="R82" i="1" s="1"/>
  <c r="P83" i="1"/>
  <c r="Q83" i="1" s="1"/>
  <c r="R83" i="1" s="1"/>
  <c r="P84" i="1"/>
  <c r="Q84" i="1" s="1"/>
  <c r="R84" i="1" s="1"/>
  <c r="P85" i="1"/>
  <c r="Q85" i="1" s="1"/>
  <c r="R85" i="1" s="1"/>
  <c r="P86" i="1"/>
  <c r="Q86" i="1" s="1"/>
  <c r="R86" i="1" s="1"/>
  <c r="P87" i="1"/>
  <c r="Q87" i="1" s="1"/>
  <c r="R87" i="1" s="1"/>
  <c r="P88" i="1"/>
  <c r="Q88" i="1" s="1"/>
  <c r="R88" i="1" s="1"/>
  <c r="P89" i="1"/>
  <c r="Q89" i="1" s="1"/>
  <c r="R89" i="1" s="1"/>
  <c r="T108" i="1"/>
  <c r="T106" i="1"/>
  <c r="T110" i="1"/>
  <c r="T119" i="1"/>
  <c r="T92" i="1"/>
  <c r="T54" i="1"/>
  <c r="T112" i="1"/>
  <c r="T90" i="1"/>
  <c r="T86" i="1"/>
  <c r="T103" i="1"/>
  <c r="G8" i="20"/>
  <c r="T98" i="1"/>
  <c r="T94" i="1"/>
  <c r="T60" i="1"/>
  <c r="T42" i="1"/>
  <c r="T121" i="1"/>
  <c r="T55" i="1"/>
  <c r="T83" i="1"/>
  <c r="T96" i="1"/>
  <c r="T44" i="1"/>
  <c r="T26" i="1"/>
  <c r="T89" i="1"/>
  <c r="T39" i="1"/>
  <c r="T52" i="1"/>
  <c r="T34" i="1"/>
  <c r="T36" i="1"/>
  <c r="T6" i="1"/>
  <c r="T63" i="1"/>
  <c r="T123" i="1"/>
  <c r="T105" i="1"/>
  <c r="T47" i="1"/>
  <c r="T19" i="1"/>
  <c r="T32" i="1"/>
  <c r="T102" i="1"/>
  <c r="T4" i="1"/>
  <c r="T10" i="1"/>
  <c r="T76" i="1"/>
  <c r="T58" i="1"/>
  <c r="T22" i="1"/>
  <c r="T71" i="1"/>
  <c r="T101" i="1"/>
  <c r="T78" i="1"/>
  <c r="T87" i="1"/>
  <c r="T85" i="1"/>
  <c r="T46" i="1"/>
  <c r="T93" i="1"/>
  <c r="T51" i="1"/>
  <c r="T64" i="1"/>
  <c r="T69" i="1"/>
  <c r="T35" i="1"/>
  <c r="T48" i="1"/>
  <c r="T43" i="1"/>
  <c r="T18" i="1"/>
  <c r="T81" i="1"/>
  <c r="T56" i="1"/>
  <c r="T5" i="1"/>
  <c r="T114" i="1"/>
  <c r="T23" i="1"/>
  <c r="T53" i="1"/>
  <c r="T97" i="1"/>
  <c r="T75" i="1"/>
  <c r="T61" i="1"/>
  <c r="T70" i="1"/>
  <c r="T68" i="1"/>
  <c r="T79" i="1"/>
  <c r="T8" i="1"/>
  <c r="T15" i="1"/>
  <c r="T28" i="1"/>
  <c r="T124" i="1"/>
  <c r="T122" i="1"/>
  <c r="AD3" i="1"/>
  <c r="T16" i="1"/>
  <c r="G8" i="21"/>
  <c r="T11" i="1"/>
  <c r="T3" i="1"/>
  <c r="T77" i="1"/>
  <c r="T40" i="1"/>
  <c r="G8" i="3"/>
  <c r="T45" i="1"/>
  <c r="T24" i="1"/>
  <c r="T82" i="1"/>
  <c r="T30" i="1"/>
  <c r="T88" i="1"/>
  <c r="T115" i="1"/>
  <c r="T9" i="1"/>
  <c r="T74" i="1"/>
  <c r="T99" i="1"/>
  <c r="T120" i="1"/>
  <c r="T107" i="1"/>
  <c r="T27" i="1"/>
  <c r="T37" i="1"/>
  <c r="T57" i="1"/>
  <c r="T14" i="1"/>
  <c r="T21" i="1"/>
  <c r="T17" i="1"/>
  <c r="T29" i="1"/>
  <c r="T72" i="1"/>
  <c r="T109" i="1"/>
  <c r="T33" i="1"/>
  <c r="T25" i="1"/>
  <c r="T62" i="1"/>
  <c r="T67" i="1"/>
  <c r="T80" i="1"/>
  <c r="T84" i="1"/>
  <c r="T66" i="1"/>
  <c r="T100" i="1"/>
  <c r="T95" i="1"/>
  <c r="T38" i="1"/>
  <c r="T13" i="1"/>
  <c r="T116" i="1"/>
  <c r="T111" i="1"/>
  <c r="T65" i="1"/>
  <c r="T12" i="1"/>
  <c r="T117" i="1"/>
  <c r="T41" i="1"/>
  <c r="T118" i="1"/>
  <c r="T20" i="1"/>
  <c r="T125" i="1"/>
  <c r="T91" i="1"/>
  <c r="T73" i="1"/>
  <c r="T31" i="1"/>
  <c r="T59" i="1"/>
  <c r="T49" i="1"/>
  <c r="T7" i="1"/>
  <c r="T104" i="1"/>
  <c r="T50" i="1"/>
  <c r="T113" i="1"/>
  <c r="G9" i="20"/>
  <c r="G9" i="3"/>
  <c r="G9" i="21"/>
  <c r="D95" i="2"/>
  <c r="K91" i="1"/>
  <c r="P90" i="1"/>
  <c r="Q90" i="1" s="1"/>
  <c r="R90" i="1" s="1"/>
  <c r="N90" i="1"/>
  <c r="D96" i="2" l="1"/>
  <c r="N91" i="1"/>
  <c r="K92" i="1"/>
  <c r="P91" i="1"/>
  <c r="Q91" i="1" s="1"/>
  <c r="R91" i="1" s="1"/>
  <c r="G7" i="21"/>
  <c r="L7" i="21"/>
  <c r="I7" i="21"/>
  <c r="G7" i="20"/>
  <c r="L7" i="20"/>
  <c r="I7" i="3"/>
  <c r="L7" i="3"/>
  <c r="G7" i="3"/>
  <c r="I7" i="20"/>
  <c r="N92" i="1" l="1"/>
  <c r="D97" i="2"/>
  <c r="K93" i="1"/>
  <c r="P92" i="1"/>
  <c r="Q92" i="1" s="1"/>
  <c r="R92" i="1" s="1"/>
  <c r="D98" i="2" l="1"/>
  <c r="K94" i="1"/>
  <c r="N93" i="1"/>
  <c r="P93" i="1"/>
  <c r="Q93" i="1" s="1"/>
  <c r="R93" i="1" s="1"/>
  <c r="K95" i="1" l="1"/>
  <c r="D99" i="2"/>
  <c r="N94" i="1"/>
  <c r="P94" i="1"/>
  <c r="Q94" i="1" s="1"/>
  <c r="R94" i="1" s="1"/>
  <c r="K96" i="1" l="1"/>
  <c r="P95" i="1"/>
  <c r="Q95" i="1" s="1"/>
  <c r="R95" i="1" s="1"/>
  <c r="D100" i="2"/>
  <c r="N95" i="1"/>
  <c r="K97" i="1" l="1"/>
  <c r="D101" i="2"/>
  <c r="N96" i="1"/>
  <c r="P96" i="1"/>
  <c r="Q96" i="1" s="1"/>
  <c r="R96" i="1" s="1"/>
  <c r="D102" i="2" l="1"/>
  <c r="N97" i="1"/>
  <c r="K98" i="1"/>
  <c r="P97" i="1"/>
  <c r="Q97" i="1" s="1"/>
  <c r="R97" i="1" s="1"/>
  <c r="D103" i="2" l="1"/>
  <c r="K99" i="1"/>
  <c r="N98" i="1"/>
  <c r="P98" i="1"/>
  <c r="Q98" i="1" s="1"/>
  <c r="R98" i="1" s="1"/>
  <c r="D104" i="2" l="1"/>
  <c r="N99" i="1"/>
  <c r="K100" i="1"/>
  <c r="P99" i="1"/>
  <c r="Q99" i="1" s="1"/>
  <c r="R99" i="1" s="1"/>
  <c r="D105" i="2" l="1"/>
  <c r="K101" i="1"/>
  <c r="N100" i="1"/>
  <c r="P100" i="1"/>
  <c r="Q100" i="1" s="1"/>
  <c r="R100" i="1" s="1"/>
  <c r="D106" i="2" l="1"/>
  <c r="K102" i="1"/>
  <c r="N101" i="1"/>
  <c r="P101" i="1"/>
  <c r="Q101" i="1" s="1"/>
  <c r="R101" i="1" s="1"/>
  <c r="D107" i="2" l="1"/>
  <c r="P102" i="1"/>
  <c r="Q102" i="1" s="1"/>
  <c r="R102" i="1" s="1"/>
  <c r="N102" i="1"/>
  <c r="K103" i="1"/>
  <c r="N103" i="1" l="1"/>
  <c r="D108" i="2"/>
  <c r="K104" i="1"/>
  <c r="P103" i="1"/>
  <c r="Q103" i="1" s="1"/>
  <c r="R103" i="1" s="1"/>
  <c r="P104" i="1" l="1"/>
  <c r="Q104" i="1" s="1"/>
  <c r="R104" i="1" s="1"/>
  <c r="N104" i="1"/>
  <c r="K105" i="1"/>
  <c r="D109" i="2"/>
  <c r="P105" i="1" l="1"/>
  <c r="Q105" i="1" s="1"/>
  <c r="R105" i="1" s="1"/>
  <c r="D110" i="2"/>
  <c r="N105" i="1"/>
  <c r="K106" i="1"/>
  <c r="K107" i="1" l="1"/>
  <c r="P106" i="1"/>
  <c r="Q106" i="1" s="1"/>
  <c r="R106" i="1" s="1"/>
  <c r="D111" i="2"/>
  <c r="N106" i="1"/>
  <c r="D112" i="2" l="1"/>
  <c r="N107" i="1"/>
  <c r="K108" i="1"/>
  <c r="P107" i="1"/>
  <c r="Q107" i="1" s="1"/>
  <c r="R107" i="1" s="1"/>
  <c r="D113" i="2" l="1"/>
  <c r="K109" i="1"/>
  <c r="N108" i="1"/>
  <c r="P108" i="1"/>
  <c r="Q108" i="1" s="1"/>
  <c r="R108" i="1" s="1"/>
  <c r="D114" i="2" l="1"/>
  <c r="N109" i="1"/>
  <c r="K110" i="1"/>
  <c r="P109" i="1"/>
  <c r="Q109" i="1" s="1"/>
  <c r="R109" i="1" s="1"/>
  <c r="K111" i="1" l="1"/>
  <c r="N110" i="1"/>
  <c r="D115" i="2"/>
  <c r="P110" i="1"/>
  <c r="Q110" i="1" s="1"/>
  <c r="R110" i="1" s="1"/>
  <c r="K112" i="1" l="1"/>
  <c r="N111" i="1"/>
  <c r="D116" i="2"/>
  <c r="P111" i="1"/>
  <c r="Q111" i="1" s="1"/>
  <c r="R111" i="1" s="1"/>
  <c r="D117" i="2" l="1"/>
  <c r="N112" i="1"/>
  <c r="K113" i="1"/>
  <c r="P112" i="1"/>
  <c r="Q112" i="1" s="1"/>
  <c r="R112" i="1" s="1"/>
  <c r="K114" i="1" l="1"/>
  <c r="D118" i="2"/>
  <c r="P113" i="1"/>
  <c r="Q113" i="1" s="1"/>
  <c r="R113" i="1" s="1"/>
  <c r="N113" i="1"/>
  <c r="P114" i="1" l="1"/>
  <c r="Q114" i="1" s="1"/>
  <c r="R114" i="1" s="1"/>
  <c r="K115" i="1"/>
  <c r="N114" i="1"/>
  <c r="D119" i="2"/>
  <c r="N115" i="1" l="1"/>
  <c r="K116" i="1"/>
  <c r="P115" i="1"/>
  <c r="Q115" i="1" s="1"/>
  <c r="R115" i="1" s="1"/>
  <c r="D120" i="2"/>
  <c r="K117" i="1" l="1"/>
  <c r="D121" i="2"/>
  <c r="N116" i="1"/>
  <c r="P116" i="1"/>
  <c r="Q116" i="1" s="1"/>
  <c r="R116" i="1" s="1"/>
  <c r="N117" i="1" l="1"/>
  <c r="K118" i="1"/>
  <c r="D122" i="2"/>
  <c r="P117" i="1"/>
  <c r="Q117" i="1" s="1"/>
  <c r="R117" i="1" s="1"/>
  <c r="D123" i="2" l="1"/>
  <c r="K119" i="1"/>
  <c r="N118" i="1"/>
  <c r="P118" i="1"/>
  <c r="Q118" i="1" s="1"/>
  <c r="R118" i="1" s="1"/>
  <c r="N119" i="1" l="1"/>
  <c r="K120" i="1"/>
  <c r="D124" i="2"/>
  <c r="P119" i="1"/>
  <c r="Q119" i="1" s="1"/>
  <c r="R119" i="1" s="1"/>
  <c r="N120" i="1" l="1"/>
  <c r="K121" i="1"/>
  <c r="D125" i="2"/>
  <c r="P120" i="1"/>
  <c r="Q120" i="1" s="1"/>
  <c r="R120" i="1" s="1"/>
  <c r="D126" i="2" l="1"/>
  <c r="K122" i="1"/>
  <c r="P121" i="1"/>
  <c r="Q121" i="1" s="1"/>
  <c r="R121" i="1" s="1"/>
  <c r="N121" i="1"/>
  <c r="D127" i="2" l="1"/>
  <c r="P122" i="1"/>
  <c r="Q122" i="1" s="1"/>
  <c r="R122" i="1" s="1"/>
  <c r="K123" i="1"/>
  <c r="N122" i="1"/>
  <c r="D128" i="2" l="1"/>
  <c r="P123" i="1"/>
  <c r="Q123" i="1" s="1"/>
  <c r="R123" i="1" s="1"/>
  <c r="K124" i="1"/>
  <c r="N123" i="1"/>
  <c r="N124" i="1" l="1"/>
  <c r="P124" i="1"/>
  <c r="Q124" i="1" s="1"/>
  <c r="R124" i="1" s="1"/>
  <c r="D129" i="2"/>
  <c r="K125" i="1"/>
  <c r="P125" i="1" l="1"/>
  <c r="Q125" i="1" s="1"/>
  <c r="R125" i="1" s="1"/>
  <c r="N125" i="1"/>
  <c r="D130" i="2"/>
  <c r="AC4" i="1"/>
  <c r="AA4" i="1"/>
  <c r="AB4" i="1"/>
  <c r="L9" i="21" l="1"/>
  <c r="L9" i="20"/>
  <c r="L9" i="3"/>
  <c r="S38" i="1"/>
  <c r="S71" i="1"/>
  <c r="S86" i="1"/>
  <c r="S31" i="1"/>
  <c r="S60" i="1"/>
  <c r="S69" i="1"/>
  <c r="S121" i="1"/>
  <c r="S8" i="1"/>
  <c r="S36" i="1"/>
  <c r="S65" i="1"/>
  <c r="S48" i="1"/>
  <c r="S26" i="1"/>
  <c r="S43" i="1"/>
  <c r="S74" i="1"/>
  <c r="S124" i="1"/>
  <c r="S113" i="1"/>
  <c r="S23" i="1"/>
  <c r="S118" i="1"/>
  <c r="S15" i="1"/>
  <c r="S108" i="1"/>
  <c r="S46" i="1"/>
  <c r="S47" i="1"/>
  <c r="S96" i="1"/>
  <c r="S50" i="1"/>
  <c r="S44" i="1"/>
  <c r="S35" i="1"/>
  <c r="S100" i="1"/>
  <c r="S77" i="1"/>
  <c r="S39" i="1"/>
  <c r="S56" i="1"/>
  <c r="S9" i="1"/>
  <c r="S66" i="1"/>
  <c r="S123" i="1"/>
  <c r="S40" i="1"/>
  <c r="S104" i="1"/>
  <c r="S6" i="1"/>
  <c r="S25" i="1"/>
  <c r="S59" i="1"/>
  <c r="S27" i="1"/>
  <c r="S72" i="1"/>
  <c r="S75" i="1"/>
  <c r="S10" i="1"/>
  <c r="S70" i="1"/>
  <c r="S5" i="1"/>
  <c r="S28" i="1"/>
  <c r="S53" i="1"/>
  <c r="S67" i="1"/>
  <c r="S80" i="1"/>
  <c r="S115" i="1"/>
  <c r="S18" i="1"/>
  <c r="S98" i="1"/>
  <c r="S89" i="1"/>
  <c r="S119" i="1"/>
  <c r="S55" i="1"/>
  <c r="S103" i="1"/>
  <c r="S88" i="1"/>
  <c r="S54" i="1"/>
  <c r="S16" i="1"/>
  <c r="S120" i="1"/>
  <c r="S101" i="1"/>
  <c r="S49" i="1"/>
  <c r="S19" i="1"/>
  <c r="S32" i="1"/>
  <c r="S7" i="1"/>
  <c r="S93" i="1"/>
  <c r="S21" i="1"/>
  <c r="S83" i="1"/>
  <c r="S82" i="1"/>
  <c r="S78" i="1"/>
  <c r="S116" i="1"/>
  <c r="S125" i="1"/>
  <c r="S37" i="1"/>
  <c r="S87" i="1"/>
  <c r="S106" i="1"/>
  <c r="S20" i="1"/>
  <c r="S97" i="1"/>
  <c r="S102" i="1"/>
  <c r="S111" i="1"/>
  <c r="S42" i="1"/>
  <c r="S45" i="1"/>
  <c r="S79" i="1"/>
  <c r="S4" i="1"/>
  <c r="S14" i="1"/>
  <c r="S62" i="1"/>
  <c r="S29" i="1"/>
  <c r="S122" i="1"/>
  <c r="S114" i="1"/>
  <c r="S34" i="1"/>
  <c r="S68" i="1"/>
  <c r="S24" i="1"/>
  <c r="S99" i="1"/>
  <c r="S76" i="1"/>
  <c r="S92" i="1"/>
  <c r="S117" i="1"/>
  <c r="S3" i="1"/>
  <c r="S63" i="1"/>
  <c r="S94" i="1"/>
  <c r="S41" i="1"/>
  <c r="S52" i="1"/>
  <c r="S13" i="1"/>
  <c r="S33" i="1"/>
  <c r="S95" i="1"/>
  <c r="S110" i="1"/>
  <c r="S64" i="1"/>
  <c r="S105" i="1"/>
  <c r="S112" i="1"/>
  <c r="S51" i="1"/>
  <c r="S61" i="1"/>
  <c r="S57" i="1"/>
  <c r="S90" i="1"/>
  <c r="S17" i="1"/>
  <c r="S81" i="1"/>
  <c r="S11" i="1"/>
  <c r="S12" i="1"/>
  <c r="S85" i="1"/>
  <c r="S84" i="1"/>
  <c r="S22" i="1"/>
  <c r="S107" i="1"/>
  <c r="S73" i="1"/>
  <c r="S58" i="1"/>
  <c r="S109" i="1"/>
  <c r="S30" i="1"/>
  <c r="S91" i="1"/>
  <c r="L8" i="20"/>
  <c r="L8" i="3"/>
  <c r="L8" i="21"/>
  <c r="AD4" i="1"/>
</calcChain>
</file>

<file path=xl/comments1.xml><?xml version="1.0" encoding="utf-8"?>
<comments xmlns="http://schemas.openxmlformats.org/spreadsheetml/2006/main">
  <authors>
    <author>Egbert</author>
  </authors>
  <commentList>
    <comment ref="G1" authorId="0">
      <text>
        <r>
          <rPr>
            <b/>
            <sz val="9"/>
            <color indexed="81"/>
            <rFont val="Tahoma"/>
            <family val="2"/>
          </rPr>
          <t>Voorbeeld data set1. Via copy-paste (data) in kolom B kopieren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" authorId="0">
      <text>
        <r>
          <rPr>
            <b/>
            <sz val="9"/>
            <color indexed="81"/>
            <rFont val="Tahoma"/>
            <family val="2"/>
          </rPr>
          <t>Voorbeeld data set2. Via copy-paste (data) in kolom B kopieren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>Voorbeeld data set3. Via copy-paste (data) in kolom B kopieren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8" authorId="0">
      <text>
        <r>
          <rPr>
            <sz val="9"/>
            <color indexed="81"/>
            <rFont val="Tahoma"/>
            <charset val="1"/>
          </rPr>
          <t>Dag1: dag waarop de onderlegger geplaatst wordt.
Formaat: dd-mm-yy</t>
        </r>
      </text>
    </comment>
    <comment ref="B8" authorId="0">
      <text>
        <r>
          <rPr>
            <sz val="9"/>
            <color indexed="81"/>
            <rFont val="Tahoma"/>
            <charset val="1"/>
          </rPr>
          <t xml:space="preserve">Tenzij elke dag geteld wordt deze cel altijd leeg laten.
</t>
        </r>
      </text>
    </comment>
  </commentList>
</comments>
</file>

<file path=xl/comments2.xml><?xml version="1.0" encoding="utf-8"?>
<comments xmlns="http://schemas.openxmlformats.org/spreadsheetml/2006/main">
  <authors>
    <author>Egbert</author>
  </authors>
  <commentList>
    <comment ref="B1" authorId="0">
      <text>
        <r>
          <rPr>
            <b/>
            <sz val="9"/>
            <color indexed="81"/>
            <rFont val="Tahoma"/>
            <family val="2"/>
          </rPr>
          <t xml:space="preserve">Darrenvolk 2014 NJ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" authorId="0">
      <text>
        <r>
          <rPr>
            <sz val="9"/>
            <color indexed="81"/>
            <rFont val="Tahoma"/>
            <family val="2"/>
          </rPr>
          <t xml:space="preserve">KI P233 met P214 darren
</t>
        </r>
      </text>
    </comment>
    <comment ref="K1" authorId="0">
      <text>
        <r>
          <rPr>
            <b/>
            <sz val="9"/>
            <color indexed="81"/>
            <rFont val="Tahoma"/>
            <family val="2"/>
          </rPr>
          <t xml:space="preserve">Beste volk 2013
Nateelt B4 2014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" authorId="0">
      <text>
        <r>
          <rPr>
            <sz val="9"/>
            <color indexed="81"/>
            <rFont val="Tahoma"/>
            <family val="2"/>
          </rPr>
          <t xml:space="preserve">Darrenvolk 2014NJ
</t>
        </r>
      </text>
    </comment>
    <comment ref="A8" authorId="0">
      <text>
        <r>
          <rPr>
            <sz val="9"/>
            <color indexed="81"/>
            <rFont val="Tahoma"/>
            <charset val="1"/>
          </rPr>
          <t>Dag1 Eerste telling: 
dd-mm-yy</t>
        </r>
      </text>
    </comment>
    <comment ref="B56" authorId="0">
      <text>
        <r>
          <rPr>
            <sz val="9"/>
            <color indexed="81"/>
            <rFont val="Tahoma"/>
            <family val="2"/>
          </rPr>
          <t>buitentemp 
25 graden</t>
        </r>
      </text>
    </comment>
    <comment ref="B63" authorId="0">
      <text>
        <r>
          <rPr>
            <sz val="9"/>
            <color indexed="81"/>
            <rFont val="Tahoma"/>
            <family val="2"/>
          </rPr>
          <t xml:space="preserve">veel pootjes op onderlegger
</t>
        </r>
      </text>
    </comment>
    <comment ref="B70" authorId="0">
      <text>
        <r>
          <rPr>
            <sz val="9"/>
            <color indexed="81"/>
            <rFont val="Tahoma"/>
            <family val="2"/>
          </rPr>
          <t xml:space="preserve">Deze week niet geteld. Gegevens overgenomen van vorige week
</t>
        </r>
      </text>
    </comment>
    <comment ref="AC84" authorId="0">
      <text>
        <r>
          <rPr>
            <sz val="9"/>
            <color indexed="81"/>
            <rFont val="Tahoma"/>
            <family val="2"/>
          </rPr>
          <t xml:space="preserve">muizen-nest
muis verjaagd. Vlieggat verkleind
</t>
        </r>
      </text>
    </comment>
  </commentList>
</comments>
</file>

<file path=xl/sharedStrings.xml><?xml version="1.0" encoding="utf-8"?>
<sst xmlns="http://schemas.openxmlformats.org/spreadsheetml/2006/main" count="400" uniqueCount="125">
  <si>
    <t>Codering volk/koningin</t>
  </si>
  <si>
    <t>Volk 1</t>
  </si>
  <si>
    <t>Volk 2</t>
  </si>
  <si>
    <t>Volk 3</t>
  </si>
  <si>
    <t>He2013B2</t>
  </si>
  <si>
    <t>Naam Imker</t>
  </si>
  <si>
    <t>Goed Volk</t>
  </si>
  <si>
    <t>Locatie Volk</t>
  </si>
  <si>
    <t>Helmond</t>
  </si>
  <si>
    <t xml:space="preserve">Datum </t>
  </si>
  <si>
    <t>Cumulatief</t>
  </si>
  <si>
    <t>Invulveld</t>
  </si>
  <si>
    <t>per dag</t>
  </si>
  <si>
    <t>datum</t>
  </si>
  <si>
    <t>dagnummer</t>
  </si>
  <si>
    <t>X2</t>
  </si>
  <si>
    <t>telling</t>
  </si>
  <si>
    <t>B LEEG</t>
  </si>
  <si>
    <t># LEEG</t>
  </si>
  <si>
    <t># MIJT/DAG</t>
  </si>
  <si>
    <t>12dvg</t>
  </si>
  <si>
    <t>BeginDag</t>
  </si>
  <si>
    <t>Einddag</t>
  </si>
  <si>
    <t>BeginLn</t>
  </si>
  <si>
    <t>Exponentieel</t>
  </si>
  <si>
    <t>Logistisch</t>
  </si>
  <si>
    <t>lineair</t>
  </si>
  <si>
    <t>Beginregel</t>
  </si>
  <si>
    <t>Eindregel</t>
  </si>
  <si>
    <t>Eind</t>
  </si>
  <si>
    <t>Max=</t>
  </si>
  <si>
    <t>n=</t>
  </si>
  <si>
    <t>gemiddelde val</t>
  </si>
  <si>
    <t>correlatie</t>
  </si>
  <si>
    <t>richtingscoefficient</t>
  </si>
  <si>
    <t>y,x=0</t>
  </si>
  <si>
    <t>berekend</t>
  </si>
  <si>
    <t>B3</t>
  </si>
  <si>
    <t>B90</t>
  </si>
  <si>
    <t>N3</t>
  </si>
  <si>
    <t>N90</t>
  </si>
  <si>
    <t>K90</t>
  </si>
  <si>
    <t>K3</t>
  </si>
  <si>
    <t>Lineair</t>
  </si>
  <si>
    <t>R3</t>
  </si>
  <si>
    <t>R90</t>
  </si>
  <si>
    <t>logistisch</t>
  </si>
  <si>
    <t xml:space="preserve">Volk: </t>
  </si>
  <si>
    <t xml:space="preserve">Imker: </t>
  </si>
  <si>
    <t>Locatie:</t>
  </si>
  <si>
    <t xml:space="preserve">* Op basis van ingevoerde telgegevens berekende groei over periode </t>
  </si>
  <si>
    <t>t/m</t>
  </si>
  <si>
    <t>Lineaire groei</t>
  </si>
  <si>
    <t>Logistische groei</t>
  </si>
  <si>
    <t xml:space="preserve">* Gemiddelde mijtval per dag: </t>
  </si>
  <si>
    <t>mijt/dag</t>
  </si>
  <si>
    <t>* Groeifactor van mijtpopulatie:</t>
  </si>
  <si>
    <t>%</t>
  </si>
  <si>
    <t>* Correlatie van berekende factor:</t>
  </si>
  <si>
    <t>* De gemiddelde mijtval per dag hangt sterk af van de grootte van het volk, de omvang van de mijtpopulatie bij aanvang van</t>
  </si>
  <si>
    <t xml:space="preserve">de meting dus van hoeveel mijten de winter overleefd hebben. </t>
  </si>
  <si>
    <t>GOED</t>
  </si>
  <si>
    <t>en komen in aanmerking om mee verder te selecteren. Deze volken kunnen zelfstandig de mijtpopulatie onder</t>
  </si>
  <si>
    <t>REDELIJK</t>
  </si>
  <si>
    <t>SLECHT</t>
  </si>
  <si>
    <t>niet zullen overleven. Deze volken worden door DDB voor verdere selectie uitgesloten</t>
  </si>
  <si>
    <t>He2012P214</t>
  </si>
  <si>
    <t>He2013NJ3-1</t>
  </si>
  <si>
    <t>He2014P49</t>
  </si>
  <si>
    <t>He2014P</t>
  </si>
  <si>
    <t>He2014KKI"</t>
  </si>
  <si>
    <t>He2014NJ14B5a</t>
  </si>
  <si>
    <t>He2013ki17"</t>
  </si>
  <si>
    <t>He2013ki17</t>
  </si>
  <si>
    <t>He2014NJ14B5b</t>
  </si>
  <si>
    <t>He2013B4</t>
  </si>
  <si>
    <t>He2014NJ14B5c</t>
  </si>
  <si>
    <t>He2013P</t>
  </si>
  <si>
    <t>He2014P214"</t>
  </si>
  <si>
    <t>He2014NJ14B4a</t>
  </si>
  <si>
    <t>He2014B4"</t>
  </si>
  <si>
    <t>He2014xx</t>
  </si>
  <si>
    <t>He2014Ger</t>
  </si>
  <si>
    <t>He2014NJ14B4b</t>
  </si>
  <si>
    <t>He2014NJ14B5d</t>
  </si>
  <si>
    <t>He2014Hei</t>
  </si>
  <si>
    <t>He2014HeiP</t>
  </si>
  <si>
    <t>He2014NJ14B4c</t>
  </si>
  <si>
    <t>He2013NJ9-3</t>
  </si>
  <si>
    <t>He2014_52"</t>
  </si>
  <si>
    <t>He2013NJ11-11</t>
  </si>
  <si>
    <t>He2014NJ14B4d</t>
  </si>
  <si>
    <t>He2014NJ14B5e</t>
  </si>
  <si>
    <t>ETO</t>
  </si>
  <si>
    <t>vsh</t>
  </si>
  <si>
    <t>GER</t>
  </si>
  <si>
    <t>Helmond R</t>
  </si>
  <si>
    <t>Helmond R3</t>
  </si>
  <si>
    <t>Helmond B</t>
  </si>
  <si>
    <t>-</t>
  </si>
  <si>
    <t>x</t>
  </si>
  <si>
    <t>muizen</t>
  </si>
  <si>
    <t>?</t>
  </si>
  <si>
    <t>veel mul</t>
  </si>
  <si>
    <t>0,6; 0,6</t>
  </si>
  <si>
    <t>1,4; 1,4</t>
  </si>
  <si>
    <t>2,02 ; 1,59</t>
  </si>
  <si>
    <t>Historie</t>
  </si>
  <si>
    <t>Eerste versie gepresenteerd tijdens studiedag DDB 14-3-2015</t>
  </si>
  <si>
    <t>Studiedag 16-1- 2016. Datum plaatsen onderlegger toegevoegd als startdatum van de telperiode. In vorige versie werd op t=0 de eerste resultaten van de eerste telling ingevoerd</t>
  </si>
  <si>
    <t>Toekomst</t>
  </si>
  <si>
    <t>Plan om ook lineaire groei berekening op te nemen in model. Tevens wordt gewerkt aan het automatiseerd vastleggen van telgegevens en resultaten in een database</t>
  </si>
  <si>
    <t>Rapport Exponentieel, Lineair en Logistisch toegevoegd. Beste correlatie is van toepassing</t>
  </si>
  <si>
    <t>Naam</t>
  </si>
  <si>
    <t>Locatie</t>
  </si>
  <si>
    <t>Gemiddeld</t>
  </si>
  <si>
    <t>Exponentiële groei</t>
  </si>
  <si>
    <t>* Volken met voorjaarsgroeifactoren tussen 1 en 2,5% kunnen zonder behandeling met varroabestrijdingsmiddelen overleven</t>
  </si>
  <si>
    <t>controle houden.</t>
  </si>
  <si>
    <t>* Volken met voorjaarsgroeifactoren tussen 2,5 en 3,5% hebben enige mate van varroatolerantie.</t>
  </si>
  <si>
    <t>* Volken met voorjaarsgroeifactoren van 3,5%  en hoger ontwikkelen zoveel mijten dat ze zonder intensieve varroabestrijding</t>
  </si>
  <si>
    <t>niet zullen overleven. Deze volken worden door DDB van verdere selectie uitgesloten.</t>
  </si>
  <si>
    <t>* Volken met voorjaarsgroeifactoren tussen 1 en2,5% kunnen zonder behandeling met varroabestrijdingsmiddelen overleven</t>
  </si>
  <si>
    <t>* Volken met voorjaars groeifactoren tussen 2,5 en 3,5% hebben enige mate van varroatolerantie.</t>
  </si>
  <si>
    <t>* Volken met voorjaarsgroeifactoren tussen 2,5% en 3,5% hebben enige mate van varroatolerantie.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</si>
</sst>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F800]dddd\,\ mmmm\ dd\,\ yyyy"/>
    <numFmt numFmtId="165" formatCode="0.0"/>
    <numFmt numFmtId="166" formatCode="[$-413]d/mmm/yy;@"/>
    <numFmt numFmtId="167" formatCode="&quot;€&quot;\ #,##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F0F5F"/>
      <name val="Segoe UI"/>
      <family val="2"/>
    </font>
    <font>
      <sz val="14"/>
      <color theme="1"/>
      <name val="Calibri"/>
      <family val="2"/>
      <scheme val="minor"/>
    </font>
    <font>
      <sz val="9"/>
      <color indexed="81"/>
      <name val="Tahoma"/>
      <charset val="1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8D8AD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D3A7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4" borderId="0" applyNumberFormat="0" applyBorder="0" applyAlignment="0" applyProtection="0"/>
    <xf numFmtId="0" fontId="6" fillId="5" borderId="0" applyNumberFormat="0" applyBorder="0" applyAlignment="0" applyProtection="0"/>
  </cellStyleXfs>
  <cellXfs count="68">
    <xf numFmtId="0" fontId="0" fillId="0" borderId="0" xfId="0"/>
    <xf numFmtId="14" fontId="0" fillId="0" borderId="0" xfId="0" applyNumberFormat="1"/>
    <xf numFmtId="0" fontId="2" fillId="0" borderId="0" xfId="0" applyFont="1"/>
    <xf numFmtId="1" fontId="0" fillId="0" borderId="0" xfId="0" applyNumberFormat="1"/>
    <xf numFmtId="0" fontId="0" fillId="0" borderId="0" xfId="0" applyProtection="1">
      <protection locked="0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/>
    <xf numFmtId="0" fontId="0" fillId="0" borderId="2" xfId="0" applyBorder="1"/>
    <xf numFmtId="0" fontId="1" fillId="0" borderId="2" xfId="0" applyFont="1" applyBorder="1"/>
    <xf numFmtId="0" fontId="3" fillId="0" borderId="0" xfId="0" applyFont="1"/>
    <xf numFmtId="0" fontId="1" fillId="2" borderId="2" xfId="0" applyFont="1" applyFill="1" applyBorder="1"/>
    <xf numFmtId="0" fontId="1" fillId="0" borderId="1" xfId="0" applyFont="1" applyBorder="1" applyAlignment="1">
      <alignment horizontal="left"/>
    </xf>
    <xf numFmtId="0" fontId="0" fillId="2" borderId="2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left"/>
    </xf>
    <xf numFmtId="164" fontId="1" fillId="0" borderId="0" xfId="0" applyNumberFormat="1" applyFont="1" applyAlignment="1">
      <alignment horizontal="left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4" fontId="0" fillId="2" borderId="0" xfId="0" applyNumberFormat="1" applyFill="1" applyAlignment="1">
      <alignment horizontal="left"/>
    </xf>
    <xf numFmtId="0" fontId="0" fillId="6" borderId="2" xfId="0" applyFill="1" applyBorder="1" applyAlignment="1">
      <alignment horizontal="center"/>
    </xf>
    <xf numFmtId="164" fontId="0" fillId="6" borderId="0" xfId="0" applyNumberFormat="1" applyFill="1" applyAlignment="1">
      <alignment horizontal="left"/>
    </xf>
    <xf numFmtId="0" fontId="1" fillId="6" borderId="2" xfId="0" applyFont="1" applyFill="1" applyBorder="1" applyAlignment="1">
      <alignment horizontal="center"/>
    </xf>
    <xf numFmtId="0" fontId="5" fillId="4" borderId="2" xfId="1" applyBorder="1" applyAlignment="1">
      <alignment horizontal="center"/>
    </xf>
    <xf numFmtId="0" fontId="6" fillId="5" borderId="2" xfId="2" applyBorder="1" applyAlignment="1">
      <alignment horizontal="center"/>
    </xf>
    <xf numFmtId="0" fontId="7" fillId="6" borderId="2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0" fillId="6" borderId="2" xfId="0" applyFill="1" applyBorder="1" applyAlignment="1"/>
    <xf numFmtId="0" fontId="0" fillId="0" borderId="0" xfId="0" applyAlignment="1"/>
    <xf numFmtId="0" fontId="0" fillId="0" borderId="0" xfId="0" quotePrefix="1"/>
    <xf numFmtId="0" fontId="0" fillId="7" borderId="2" xfId="0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14" fontId="0" fillId="2" borderId="0" xfId="0" applyNumberFormat="1" applyFill="1"/>
    <xf numFmtId="14" fontId="0" fillId="0" borderId="0" xfId="0" applyNumberFormat="1" applyAlignment="1">
      <alignment horizontal="left" vertical="top"/>
    </xf>
    <xf numFmtId="0" fontId="0" fillId="0" borderId="0" xfId="0" applyAlignment="1">
      <alignment vertical="top" wrapText="1"/>
    </xf>
    <xf numFmtId="0" fontId="1" fillId="0" borderId="0" xfId="0" applyFont="1"/>
    <xf numFmtId="0" fontId="0" fillId="8" borderId="0" xfId="0" applyFill="1"/>
    <xf numFmtId="0" fontId="0" fillId="9" borderId="0" xfId="0" applyFill="1"/>
    <xf numFmtId="0" fontId="0" fillId="3" borderId="0" xfId="0" applyFill="1"/>
    <xf numFmtId="166" fontId="0" fillId="0" borderId="0" xfId="0" applyNumberFormat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9" xfId="0" applyBorder="1"/>
    <xf numFmtId="0" fontId="0" fillId="0" borderId="11" xfId="0" applyBorder="1"/>
    <xf numFmtId="166" fontId="0" fillId="0" borderId="9" xfId="0" applyNumberFormat="1" applyBorder="1"/>
    <xf numFmtId="166" fontId="0" fillId="0" borderId="4" xfId="0" applyNumberFormat="1" applyBorder="1"/>
    <xf numFmtId="0" fontId="0" fillId="0" borderId="3" xfId="0" applyBorder="1"/>
    <xf numFmtId="0" fontId="0" fillId="0" borderId="5" xfId="0" applyBorder="1" applyAlignment="1">
      <alignment horizontal="center"/>
    </xf>
    <xf numFmtId="165" fontId="3" fillId="0" borderId="9" xfId="0" applyNumberFormat="1" applyFont="1" applyBorder="1"/>
    <xf numFmtId="165" fontId="0" fillId="0" borderId="10" xfId="0" applyNumberFormat="1" applyBorder="1"/>
    <xf numFmtId="165" fontId="3" fillId="0" borderId="6" xfId="0" applyNumberFormat="1" applyFont="1" applyBorder="1"/>
    <xf numFmtId="165" fontId="0" fillId="0" borderId="7" xfId="0" applyNumberFormat="1" applyBorder="1"/>
    <xf numFmtId="2" fontId="3" fillId="0" borderId="6" xfId="0" applyNumberFormat="1" applyFont="1" applyBorder="1"/>
    <xf numFmtId="2" fontId="0" fillId="0" borderId="8" xfId="0" applyNumberFormat="1" applyBorder="1"/>
    <xf numFmtId="2" fontId="0" fillId="0" borderId="7" xfId="0" applyNumberFormat="1" applyBorder="1"/>
    <xf numFmtId="165" fontId="0" fillId="0" borderId="11" xfId="0" applyNumberFormat="1" applyBorder="1"/>
    <xf numFmtId="167" fontId="0" fillId="0" borderId="10" xfId="0" applyNumberFormat="1" applyBorder="1"/>
    <xf numFmtId="0" fontId="0" fillId="10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0" fillId="12" borderId="0" xfId="0" applyFill="1" applyAlignment="1">
      <alignment horizontal="center"/>
    </xf>
    <xf numFmtId="0" fontId="0" fillId="13" borderId="2" xfId="0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0" fillId="0" borderId="0" xfId="0" applyBorder="1" applyAlignment="1">
      <alignment horizontal="center"/>
    </xf>
  </cellXfs>
  <cellStyles count="3">
    <cellStyle name="Goed" xfId="1" builtinId="26"/>
    <cellStyle name="Ongeldig" xfId="2" builtinId="27"/>
    <cellStyle name="Standaard" xfId="0" builtinId="0"/>
  </cellStyles>
  <dxfs count="99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FFD3A7"/>
      <color rgb="FFFFCC99"/>
      <color rgb="FFFFCC66"/>
      <color rgb="FFFFFF99"/>
      <color rgb="FFFF99CC"/>
      <color rgb="FFFFCCFF"/>
      <color rgb="FFFF99FF"/>
      <color rgb="FFFF66FF"/>
      <color rgb="FFF0F084"/>
      <color rgb="FFEFD8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Mijtval per dag</a:t>
            </a:r>
          </a:p>
          <a:p>
            <a:pPr>
              <a:defRPr/>
            </a:pPr>
            <a:r>
              <a:rPr lang="nl-NL"/>
              <a:t>12</a:t>
            </a:r>
            <a:r>
              <a:rPr lang="nl-NL" baseline="0"/>
              <a:t>-daags voortschrijdend gemiddelde (dvg)</a:t>
            </a:r>
            <a:endParaRPr lang="nl-NL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rekenblad!$I$1</c:f>
              <c:strCache>
                <c:ptCount val="1"/>
                <c:pt idx="0">
                  <c:v># MIJT/DAG</c:v>
                </c:pt>
              </c:strCache>
            </c:strRef>
          </c:tx>
          <c:marker>
            <c:symbol val="none"/>
          </c:marker>
          <c:cat>
            <c:numRef>
              <c:f>rekenblad!$A$3:$A$92</c:f>
              <c:numCache>
                <c:formatCode>m/d/yyyy</c:formatCode>
                <c:ptCount val="90"/>
                <c:pt idx="0">
                  <c:v>43497</c:v>
                </c:pt>
                <c:pt idx="1">
                  <c:v>43498</c:v>
                </c:pt>
                <c:pt idx="2">
                  <c:v>43499</c:v>
                </c:pt>
                <c:pt idx="3">
                  <c:v>43500</c:v>
                </c:pt>
                <c:pt idx="4">
                  <c:v>43501</c:v>
                </c:pt>
                <c:pt idx="5">
                  <c:v>43502</c:v>
                </c:pt>
                <c:pt idx="6">
                  <c:v>43503</c:v>
                </c:pt>
                <c:pt idx="7">
                  <c:v>43504</c:v>
                </c:pt>
                <c:pt idx="8">
                  <c:v>43505</c:v>
                </c:pt>
                <c:pt idx="9">
                  <c:v>43506</c:v>
                </c:pt>
                <c:pt idx="10">
                  <c:v>43507</c:v>
                </c:pt>
                <c:pt idx="11">
                  <c:v>43508</c:v>
                </c:pt>
                <c:pt idx="12">
                  <c:v>43509</c:v>
                </c:pt>
                <c:pt idx="13">
                  <c:v>43510</c:v>
                </c:pt>
                <c:pt idx="14">
                  <c:v>43511</c:v>
                </c:pt>
                <c:pt idx="15">
                  <c:v>43512</c:v>
                </c:pt>
                <c:pt idx="16">
                  <c:v>43513</c:v>
                </c:pt>
                <c:pt idx="17">
                  <c:v>43514</c:v>
                </c:pt>
                <c:pt idx="18">
                  <c:v>43515</c:v>
                </c:pt>
                <c:pt idx="19">
                  <c:v>43516</c:v>
                </c:pt>
                <c:pt idx="20">
                  <c:v>43517</c:v>
                </c:pt>
                <c:pt idx="21">
                  <c:v>43518</c:v>
                </c:pt>
                <c:pt idx="22">
                  <c:v>43519</c:v>
                </c:pt>
                <c:pt idx="23">
                  <c:v>43520</c:v>
                </c:pt>
                <c:pt idx="24">
                  <c:v>43521</c:v>
                </c:pt>
                <c:pt idx="25">
                  <c:v>43522</c:v>
                </c:pt>
                <c:pt idx="26">
                  <c:v>43523</c:v>
                </c:pt>
                <c:pt idx="27">
                  <c:v>43524</c:v>
                </c:pt>
                <c:pt idx="28">
                  <c:v>43525</c:v>
                </c:pt>
                <c:pt idx="29">
                  <c:v>43526</c:v>
                </c:pt>
                <c:pt idx="30">
                  <c:v>43527</c:v>
                </c:pt>
                <c:pt idx="31">
                  <c:v>43528</c:v>
                </c:pt>
                <c:pt idx="32">
                  <c:v>43529</c:v>
                </c:pt>
                <c:pt idx="33">
                  <c:v>43530</c:v>
                </c:pt>
                <c:pt idx="34">
                  <c:v>43531</c:v>
                </c:pt>
                <c:pt idx="35">
                  <c:v>43532</c:v>
                </c:pt>
                <c:pt idx="36">
                  <c:v>43533</c:v>
                </c:pt>
                <c:pt idx="37">
                  <c:v>43534</c:v>
                </c:pt>
                <c:pt idx="38">
                  <c:v>43535</c:v>
                </c:pt>
                <c:pt idx="39">
                  <c:v>43536</c:v>
                </c:pt>
                <c:pt idx="40">
                  <c:v>43537</c:v>
                </c:pt>
                <c:pt idx="41">
                  <c:v>43538</c:v>
                </c:pt>
                <c:pt idx="42">
                  <c:v>43539</c:v>
                </c:pt>
                <c:pt idx="43">
                  <c:v>43540</c:v>
                </c:pt>
                <c:pt idx="44">
                  <c:v>43541</c:v>
                </c:pt>
                <c:pt idx="45">
                  <c:v>43542</c:v>
                </c:pt>
                <c:pt idx="46">
                  <c:v>43543</c:v>
                </c:pt>
                <c:pt idx="47">
                  <c:v>43544</c:v>
                </c:pt>
                <c:pt idx="48">
                  <c:v>43545</c:v>
                </c:pt>
                <c:pt idx="49">
                  <c:v>43546</c:v>
                </c:pt>
                <c:pt idx="50">
                  <c:v>43547</c:v>
                </c:pt>
                <c:pt idx="51">
                  <c:v>43548</c:v>
                </c:pt>
                <c:pt idx="52">
                  <c:v>43549</c:v>
                </c:pt>
                <c:pt idx="53">
                  <c:v>43550</c:v>
                </c:pt>
                <c:pt idx="54">
                  <c:v>43551</c:v>
                </c:pt>
                <c:pt idx="55">
                  <c:v>43552</c:v>
                </c:pt>
                <c:pt idx="56">
                  <c:v>43553</c:v>
                </c:pt>
                <c:pt idx="57">
                  <c:v>43554</c:v>
                </c:pt>
                <c:pt idx="58">
                  <c:v>43555</c:v>
                </c:pt>
                <c:pt idx="59">
                  <c:v>43556</c:v>
                </c:pt>
                <c:pt idx="60">
                  <c:v>43557</c:v>
                </c:pt>
                <c:pt idx="61">
                  <c:v>43558</c:v>
                </c:pt>
                <c:pt idx="62">
                  <c:v>43559</c:v>
                </c:pt>
                <c:pt idx="63">
                  <c:v>43560</c:v>
                </c:pt>
                <c:pt idx="64">
                  <c:v>43561</c:v>
                </c:pt>
                <c:pt idx="65">
                  <c:v>43562</c:v>
                </c:pt>
                <c:pt idx="66">
                  <c:v>43563</c:v>
                </c:pt>
                <c:pt idx="67">
                  <c:v>43564</c:v>
                </c:pt>
                <c:pt idx="68">
                  <c:v>43565</c:v>
                </c:pt>
                <c:pt idx="69">
                  <c:v>43566</c:v>
                </c:pt>
                <c:pt idx="70">
                  <c:v>43567</c:v>
                </c:pt>
                <c:pt idx="71">
                  <c:v>43568</c:v>
                </c:pt>
                <c:pt idx="72">
                  <c:v>43569</c:v>
                </c:pt>
                <c:pt idx="73">
                  <c:v>43570</c:v>
                </c:pt>
                <c:pt idx="74">
                  <c:v>43571</c:v>
                </c:pt>
                <c:pt idx="75">
                  <c:v>43572</c:v>
                </c:pt>
                <c:pt idx="76">
                  <c:v>43573</c:v>
                </c:pt>
                <c:pt idx="77">
                  <c:v>43574</c:v>
                </c:pt>
                <c:pt idx="78">
                  <c:v>43575</c:v>
                </c:pt>
                <c:pt idx="79">
                  <c:v>43576</c:v>
                </c:pt>
                <c:pt idx="80">
                  <c:v>43577</c:v>
                </c:pt>
                <c:pt idx="81">
                  <c:v>43578</c:v>
                </c:pt>
                <c:pt idx="82">
                  <c:v>43579</c:v>
                </c:pt>
                <c:pt idx="83">
                  <c:v>43580</c:v>
                </c:pt>
                <c:pt idx="84">
                  <c:v>43581</c:v>
                </c:pt>
                <c:pt idx="85">
                  <c:v>43582</c:v>
                </c:pt>
                <c:pt idx="86">
                  <c:v>43583</c:v>
                </c:pt>
                <c:pt idx="87">
                  <c:v>43584</c:v>
                </c:pt>
                <c:pt idx="88">
                  <c:v>43585</c:v>
                </c:pt>
                <c:pt idx="89">
                  <c:v>43586</c:v>
                </c:pt>
              </c:numCache>
            </c:numRef>
          </c:cat>
          <c:val>
            <c:numRef>
              <c:f>rekenblad!$I$3:$I$92</c:f>
              <c:numCache>
                <c:formatCode>General</c:formatCode>
                <c:ptCount val="9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E7-48E0-9727-604E1D23E438}"/>
            </c:ext>
          </c:extLst>
        </c:ser>
        <c:ser>
          <c:idx val="4"/>
          <c:order val="1"/>
          <c:tx>
            <c:strRef>
              <c:f>rekenblad!$J$1</c:f>
              <c:strCache>
                <c:ptCount val="1"/>
                <c:pt idx="0">
                  <c:v>12dvg</c:v>
                </c:pt>
              </c:strCache>
            </c:strRef>
          </c:tx>
          <c:marker>
            <c:symbol val="none"/>
          </c:marker>
          <c:cat>
            <c:numRef>
              <c:f>rekenblad!$A$3:$A$92</c:f>
              <c:numCache>
                <c:formatCode>m/d/yyyy</c:formatCode>
                <c:ptCount val="90"/>
                <c:pt idx="0">
                  <c:v>43497</c:v>
                </c:pt>
                <c:pt idx="1">
                  <c:v>43498</c:v>
                </c:pt>
                <c:pt idx="2">
                  <c:v>43499</c:v>
                </c:pt>
                <c:pt idx="3">
                  <c:v>43500</c:v>
                </c:pt>
                <c:pt idx="4">
                  <c:v>43501</c:v>
                </c:pt>
                <c:pt idx="5">
                  <c:v>43502</c:v>
                </c:pt>
                <c:pt idx="6">
                  <c:v>43503</c:v>
                </c:pt>
                <c:pt idx="7">
                  <c:v>43504</c:v>
                </c:pt>
                <c:pt idx="8">
                  <c:v>43505</c:v>
                </c:pt>
                <c:pt idx="9">
                  <c:v>43506</c:v>
                </c:pt>
                <c:pt idx="10">
                  <c:v>43507</c:v>
                </c:pt>
                <c:pt idx="11">
                  <c:v>43508</c:v>
                </c:pt>
                <c:pt idx="12">
                  <c:v>43509</c:v>
                </c:pt>
                <c:pt idx="13">
                  <c:v>43510</c:v>
                </c:pt>
                <c:pt idx="14">
                  <c:v>43511</c:v>
                </c:pt>
                <c:pt idx="15">
                  <c:v>43512</c:v>
                </c:pt>
                <c:pt idx="16">
                  <c:v>43513</c:v>
                </c:pt>
                <c:pt idx="17">
                  <c:v>43514</c:v>
                </c:pt>
                <c:pt idx="18">
                  <c:v>43515</c:v>
                </c:pt>
                <c:pt idx="19">
                  <c:v>43516</c:v>
                </c:pt>
                <c:pt idx="20">
                  <c:v>43517</c:v>
                </c:pt>
                <c:pt idx="21">
                  <c:v>43518</c:v>
                </c:pt>
                <c:pt idx="22">
                  <c:v>43519</c:v>
                </c:pt>
                <c:pt idx="23">
                  <c:v>43520</c:v>
                </c:pt>
                <c:pt idx="24">
                  <c:v>43521</c:v>
                </c:pt>
                <c:pt idx="25">
                  <c:v>43522</c:v>
                </c:pt>
                <c:pt idx="26">
                  <c:v>43523</c:v>
                </c:pt>
                <c:pt idx="27">
                  <c:v>43524</c:v>
                </c:pt>
                <c:pt idx="28">
                  <c:v>43525</c:v>
                </c:pt>
                <c:pt idx="29">
                  <c:v>43526</c:v>
                </c:pt>
                <c:pt idx="30">
                  <c:v>43527</c:v>
                </c:pt>
                <c:pt idx="31">
                  <c:v>43528</c:v>
                </c:pt>
                <c:pt idx="32">
                  <c:v>43529</c:v>
                </c:pt>
                <c:pt idx="33">
                  <c:v>43530</c:v>
                </c:pt>
                <c:pt idx="34">
                  <c:v>43531</c:v>
                </c:pt>
                <c:pt idx="35">
                  <c:v>43532</c:v>
                </c:pt>
                <c:pt idx="36">
                  <c:v>43533</c:v>
                </c:pt>
                <c:pt idx="37">
                  <c:v>43534</c:v>
                </c:pt>
                <c:pt idx="38">
                  <c:v>43535</c:v>
                </c:pt>
                <c:pt idx="39">
                  <c:v>43536</c:v>
                </c:pt>
                <c:pt idx="40">
                  <c:v>43537</c:v>
                </c:pt>
                <c:pt idx="41">
                  <c:v>43538</c:v>
                </c:pt>
                <c:pt idx="42">
                  <c:v>43539</c:v>
                </c:pt>
                <c:pt idx="43">
                  <c:v>43540</c:v>
                </c:pt>
                <c:pt idx="44">
                  <c:v>43541</c:v>
                </c:pt>
                <c:pt idx="45">
                  <c:v>43542</c:v>
                </c:pt>
                <c:pt idx="46">
                  <c:v>43543</c:v>
                </c:pt>
                <c:pt idx="47">
                  <c:v>43544</c:v>
                </c:pt>
                <c:pt idx="48">
                  <c:v>43545</c:v>
                </c:pt>
                <c:pt idx="49">
                  <c:v>43546</c:v>
                </c:pt>
                <c:pt idx="50">
                  <c:v>43547</c:v>
                </c:pt>
                <c:pt idx="51">
                  <c:v>43548</c:v>
                </c:pt>
                <c:pt idx="52">
                  <c:v>43549</c:v>
                </c:pt>
                <c:pt idx="53">
                  <c:v>43550</c:v>
                </c:pt>
                <c:pt idx="54">
                  <c:v>43551</c:v>
                </c:pt>
                <c:pt idx="55">
                  <c:v>43552</c:v>
                </c:pt>
                <c:pt idx="56">
                  <c:v>43553</c:v>
                </c:pt>
                <c:pt idx="57">
                  <c:v>43554</c:v>
                </c:pt>
                <c:pt idx="58">
                  <c:v>43555</c:v>
                </c:pt>
                <c:pt idx="59">
                  <c:v>43556</c:v>
                </c:pt>
                <c:pt idx="60">
                  <c:v>43557</c:v>
                </c:pt>
                <c:pt idx="61">
                  <c:v>43558</c:v>
                </c:pt>
                <c:pt idx="62">
                  <c:v>43559</c:v>
                </c:pt>
                <c:pt idx="63">
                  <c:v>43560</c:v>
                </c:pt>
                <c:pt idx="64">
                  <c:v>43561</c:v>
                </c:pt>
                <c:pt idx="65">
                  <c:v>43562</c:v>
                </c:pt>
                <c:pt idx="66">
                  <c:v>43563</c:v>
                </c:pt>
                <c:pt idx="67">
                  <c:v>43564</c:v>
                </c:pt>
                <c:pt idx="68">
                  <c:v>43565</c:v>
                </c:pt>
                <c:pt idx="69">
                  <c:v>43566</c:v>
                </c:pt>
                <c:pt idx="70">
                  <c:v>43567</c:v>
                </c:pt>
                <c:pt idx="71">
                  <c:v>43568</c:v>
                </c:pt>
                <c:pt idx="72">
                  <c:v>43569</c:v>
                </c:pt>
                <c:pt idx="73">
                  <c:v>43570</c:v>
                </c:pt>
                <c:pt idx="74">
                  <c:v>43571</c:v>
                </c:pt>
                <c:pt idx="75">
                  <c:v>43572</c:v>
                </c:pt>
                <c:pt idx="76">
                  <c:v>43573</c:v>
                </c:pt>
                <c:pt idx="77">
                  <c:v>43574</c:v>
                </c:pt>
                <c:pt idx="78">
                  <c:v>43575</c:v>
                </c:pt>
                <c:pt idx="79">
                  <c:v>43576</c:v>
                </c:pt>
                <c:pt idx="80">
                  <c:v>43577</c:v>
                </c:pt>
                <c:pt idx="81">
                  <c:v>43578</c:v>
                </c:pt>
                <c:pt idx="82">
                  <c:v>43579</c:v>
                </c:pt>
                <c:pt idx="83">
                  <c:v>43580</c:v>
                </c:pt>
                <c:pt idx="84">
                  <c:v>43581</c:v>
                </c:pt>
                <c:pt idx="85">
                  <c:v>43582</c:v>
                </c:pt>
                <c:pt idx="86">
                  <c:v>43583</c:v>
                </c:pt>
                <c:pt idx="87">
                  <c:v>43584</c:v>
                </c:pt>
                <c:pt idx="88">
                  <c:v>43585</c:v>
                </c:pt>
                <c:pt idx="89">
                  <c:v>43586</c:v>
                </c:pt>
              </c:numCache>
            </c:numRef>
          </c:cat>
          <c:val>
            <c:numRef>
              <c:f>rekenblad!$J$3:$J$92</c:f>
              <c:numCache>
                <c:formatCode>General</c:formatCode>
                <c:ptCount val="9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E7-48E0-9727-604E1D23E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326784"/>
        <c:axId val="56336768"/>
      </c:lineChart>
      <c:dateAx>
        <c:axId val="56326784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56336768"/>
        <c:crosses val="autoZero"/>
        <c:auto val="1"/>
        <c:lblOffset val="100"/>
        <c:baseTimeUnit val="days"/>
      </c:dateAx>
      <c:valAx>
        <c:axId val="563367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Aantal mijten per dag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63267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Cumulatieve</a:t>
            </a:r>
            <a:r>
              <a:rPr lang="nl-NL" baseline="0"/>
              <a:t> mijtval</a:t>
            </a:r>
          </a:p>
          <a:p>
            <a:pPr>
              <a:defRPr/>
            </a:pPr>
            <a:r>
              <a:rPr lang="nl-NL" baseline="0"/>
              <a:t>Exponentiële groeicurve </a:t>
            </a:r>
            <a:endParaRPr lang="nl-NL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5"/>
          <c:order val="0"/>
          <c:tx>
            <c:strRef>
              <c:f>rekenblad!$K$1:$K$2</c:f>
              <c:strCache>
                <c:ptCount val="1"/>
                <c:pt idx="0">
                  <c:v>Cumulatief 0</c:v>
                </c:pt>
              </c:strCache>
            </c:strRef>
          </c:tx>
          <c:marker>
            <c:symbol val="none"/>
          </c:marker>
          <c:cat>
            <c:numRef>
              <c:f>rekenblad!$A$3:$A$92</c:f>
              <c:numCache>
                <c:formatCode>m/d/yyyy</c:formatCode>
                <c:ptCount val="90"/>
                <c:pt idx="0">
                  <c:v>43497</c:v>
                </c:pt>
                <c:pt idx="1">
                  <c:v>43498</c:v>
                </c:pt>
                <c:pt idx="2">
                  <c:v>43499</c:v>
                </c:pt>
                <c:pt idx="3">
                  <c:v>43500</c:v>
                </c:pt>
                <c:pt idx="4">
                  <c:v>43501</c:v>
                </c:pt>
                <c:pt idx="5">
                  <c:v>43502</c:v>
                </c:pt>
                <c:pt idx="6">
                  <c:v>43503</c:v>
                </c:pt>
                <c:pt idx="7">
                  <c:v>43504</c:v>
                </c:pt>
                <c:pt idx="8">
                  <c:v>43505</c:v>
                </c:pt>
                <c:pt idx="9">
                  <c:v>43506</c:v>
                </c:pt>
                <c:pt idx="10">
                  <c:v>43507</c:v>
                </c:pt>
                <c:pt idx="11">
                  <c:v>43508</c:v>
                </c:pt>
                <c:pt idx="12">
                  <c:v>43509</c:v>
                </c:pt>
                <c:pt idx="13">
                  <c:v>43510</c:v>
                </c:pt>
                <c:pt idx="14">
                  <c:v>43511</c:v>
                </c:pt>
                <c:pt idx="15">
                  <c:v>43512</c:v>
                </c:pt>
                <c:pt idx="16">
                  <c:v>43513</c:v>
                </c:pt>
                <c:pt idx="17">
                  <c:v>43514</c:v>
                </c:pt>
                <c:pt idx="18">
                  <c:v>43515</c:v>
                </c:pt>
                <c:pt idx="19">
                  <c:v>43516</c:v>
                </c:pt>
                <c:pt idx="20">
                  <c:v>43517</c:v>
                </c:pt>
                <c:pt idx="21">
                  <c:v>43518</c:v>
                </c:pt>
                <c:pt idx="22">
                  <c:v>43519</c:v>
                </c:pt>
                <c:pt idx="23">
                  <c:v>43520</c:v>
                </c:pt>
                <c:pt idx="24">
                  <c:v>43521</c:v>
                </c:pt>
                <c:pt idx="25">
                  <c:v>43522</c:v>
                </c:pt>
                <c:pt idx="26">
                  <c:v>43523</c:v>
                </c:pt>
                <c:pt idx="27">
                  <c:v>43524</c:v>
                </c:pt>
                <c:pt idx="28">
                  <c:v>43525</c:v>
                </c:pt>
                <c:pt idx="29">
                  <c:v>43526</c:v>
                </c:pt>
                <c:pt idx="30">
                  <c:v>43527</c:v>
                </c:pt>
                <c:pt idx="31">
                  <c:v>43528</c:v>
                </c:pt>
                <c:pt idx="32">
                  <c:v>43529</c:v>
                </c:pt>
                <c:pt idx="33">
                  <c:v>43530</c:v>
                </c:pt>
                <c:pt idx="34">
                  <c:v>43531</c:v>
                </c:pt>
                <c:pt idx="35">
                  <c:v>43532</c:v>
                </c:pt>
                <c:pt idx="36">
                  <c:v>43533</c:v>
                </c:pt>
                <c:pt idx="37">
                  <c:v>43534</c:v>
                </c:pt>
                <c:pt idx="38">
                  <c:v>43535</c:v>
                </c:pt>
                <c:pt idx="39">
                  <c:v>43536</c:v>
                </c:pt>
                <c:pt idx="40">
                  <c:v>43537</c:v>
                </c:pt>
                <c:pt idx="41">
                  <c:v>43538</c:v>
                </c:pt>
                <c:pt idx="42">
                  <c:v>43539</c:v>
                </c:pt>
                <c:pt idx="43">
                  <c:v>43540</c:v>
                </c:pt>
                <c:pt idx="44">
                  <c:v>43541</c:v>
                </c:pt>
                <c:pt idx="45">
                  <c:v>43542</c:v>
                </c:pt>
                <c:pt idx="46">
                  <c:v>43543</c:v>
                </c:pt>
                <c:pt idx="47">
                  <c:v>43544</c:v>
                </c:pt>
                <c:pt idx="48">
                  <c:v>43545</c:v>
                </c:pt>
                <c:pt idx="49">
                  <c:v>43546</c:v>
                </c:pt>
                <c:pt idx="50">
                  <c:v>43547</c:v>
                </c:pt>
                <c:pt idx="51">
                  <c:v>43548</c:v>
                </c:pt>
                <c:pt idx="52">
                  <c:v>43549</c:v>
                </c:pt>
                <c:pt idx="53">
                  <c:v>43550</c:v>
                </c:pt>
                <c:pt idx="54">
                  <c:v>43551</c:v>
                </c:pt>
                <c:pt idx="55">
                  <c:v>43552</c:v>
                </c:pt>
                <c:pt idx="56">
                  <c:v>43553</c:v>
                </c:pt>
                <c:pt idx="57">
                  <c:v>43554</c:v>
                </c:pt>
                <c:pt idx="58">
                  <c:v>43555</c:v>
                </c:pt>
                <c:pt idx="59">
                  <c:v>43556</c:v>
                </c:pt>
                <c:pt idx="60">
                  <c:v>43557</c:v>
                </c:pt>
                <c:pt idx="61">
                  <c:v>43558</c:v>
                </c:pt>
                <c:pt idx="62">
                  <c:v>43559</c:v>
                </c:pt>
                <c:pt idx="63">
                  <c:v>43560</c:v>
                </c:pt>
                <c:pt idx="64">
                  <c:v>43561</c:v>
                </c:pt>
                <c:pt idx="65">
                  <c:v>43562</c:v>
                </c:pt>
                <c:pt idx="66">
                  <c:v>43563</c:v>
                </c:pt>
                <c:pt idx="67">
                  <c:v>43564</c:v>
                </c:pt>
                <c:pt idx="68">
                  <c:v>43565</c:v>
                </c:pt>
                <c:pt idx="69">
                  <c:v>43566</c:v>
                </c:pt>
                <c:pt idx="70">
                  <c:v>43567</c:v>
                </c:pt>
                <c:pt idx="71">
                  <c:v>43568</c:v>
                </c:pt>
                <c:pt idx="72">
                  <c:v>43569</c:v>
                </c:pt>
                <c:pt idx="73">
                  <c:v>43570</c:v>
                </c:pt>
                <c:pt idx="74">
                  <c:v>43571</c:v>
                </c:pt>
                <c:pt idx="75">
                  <c:v>43572</c:v>
                </c:pt>
                <c:pt idx="76">
                  <c:v>43573</c:v>
                </c:pt>
                <c:pt idx="77">
                  <c:v>43574</c:v>
                </c:pt>
                <c:pt idx="78">
                  <c:v>43575</c:v>
                </c:pt>
                <c:pt idx="79">
                  <c:v>43576</c:v>
                </c:pt>
                <c:pt idx="80">
                  <c:v>43577</c:v>
                </c:pt>
                <c:pt idx="81">
                  <c:v>43578</c:v>
                </c:pt>
                <c:pt idx="82">
                  <c:v>43579</c:v>
                </c:pt>
                <c:pt idx="83">
                  <c:v>43580</c:v>
                </c:pt>
                <c:pt idx="84">
                  <c:v>43581</c:v>
                </c:pt>
                <c:pt idx="85">
                  <c:v>43582</c:v>
                </c:pt>
                <c:pt idx="86">
                  <c:v>43583</c:v>
                </c:pt>
                <c:pt idx="87">
                  <c:v>43584</c:v>
                </c:pt>
                <c:pt idx="88">
                  <c:v>43585</c:v>
                </c:pt>
                <c:pt idx="89">
                  <c:v>43586</c:v>
                </c:pt>
              </c:numCache>
            </c:numRef>
          </c:cat>
          <c:val>
            <c:numRef>
              <c:f>rekenblad!$K$4:$K$92</c:f>
              <c:numCache>
                <c:formatCode>General</c:formatCode>
                <c:ptCount val="8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F75-42CF-9661-A280BA6833F2}"/>
            </c:ext>
          </c:extLst>
        </c:ser>
        <c:ser>
          <c:idx val="9"/>
          <c:order val="1"/>
          <c:tx>
            <c:strRef>
              <c:f>rekenblad!$O$1</c:f>
              <c:strCache>
                <c:ptCount val="1"/>
                <c:pt idx="0">
                  <c:v>Exponentieel</c:v>
                </c:pt>
              </c:strCache>
            </c:strRef>
          </c:tx>
          <c:marker>
            <c:symbol val="none"/>
          </c:marker>
          <c:cat>
            <c:numRef>
              <c:f>rekenblad!$A$3:$A$92</c:f>
              <c:numCache>
                <c:formatCode>m/d/yyyy</c:formatCode>
                <c:ptCount val="90"/>
                <c:pt idx="0">
                  <c:v>43497</c:v>
                </c:pt>
                <c:pt idx="1">
                  <c:v>43498</c:v>
                </c:pt>
                <c:pt idx="2">
                  <c:v>43499</c:v>
                </c:pt>
                <c:pt idx="3">
                  <c:v>43500</c:v>
                </c:pt>
                <c:pt idx="4">
                  <c:v>43501</c:v>
                </c:pt>
                <c:pt idx="5">
                  <c:v>43502</c:v>
                </c:pt>
                <c:pt idx="6">
                  <c:v>43503</c:v>
                </c:pt>
                <c:pt idx="7">
                  <c:v>43504</c:v>
                </c:pt>
                <c:pt idx="8">
                  <c:v>43505</c:v>
                </c:pt>
                <c:pt idx="9">
                  <c:v>43506</c:v>
                </c:pt>
                <c:pt idx="10">
                  <c:v>43507</c:v>
                </c:pt>
                <c:pt idx="11">
                  <c:v>43508</c:v>
                </c:pt>
                <c:pt idx="12">
                  <c:v>43509</c:v>
                </c:pt>
                <c:pt idx="13">
                  <c:v>43510</c:v>
                </c:pt>
                <c:pt idx="14">
                  <c:v>43511</c:v>
                </c:pt>
                <c:pt idx="15">
                  <c:v>43512</c:v>
                </c:pt>
                <c:pt idx="16">
                  <c:v>43513</c:v>
                </c:pt>
                <c:pt idx="17">
                  <c:v>43514</c:v>
                </c:pt>
                <c:pt idx="18">
                  <c:v>43515</c:v>
                </c:pt>
                <c:pt idx="19">
                  <c:v>43516</c:v>
                </c:pt>
                <c:pt idx="20">
                  <c:v>43517</c:v>
                </c:pt>
                <c:pt idx="21">
                  <c:v>43518</c:v>
                </c:pt>
                <c:pt idx="22">
                  <c:v>43519</c:v>
                </c:pt>
                <c:pt idx="23">
                  <c:v>43520</c:v>
                </c:pt>
                <c:pt idx="24">
                  <c:v>43521</c:v>
                </c:pt>
                <c:pt idx="25">
                  <c:v>43522</c:v>
                </c:pt>
                <c:pt idx="26">
                  <c:v>43523</c:v>
                </c:pt>
                <c:pt idx="27">
                  <c:v>43524</c:v>
                </c:pt>
                <c:pt idx="28">
                  <c:v>43525</c:v>
                </c:pt>
                <c:pt idx="29">
                  <c:v>43526</c:v>
                </c:pt>
                <c:pt idx="30">
                  <c:v>43527</c:v>
                </c:pt>
                <c:pt idx="31">
                  <c:v>43528</c:v>
                </c:pt>
                <c:pt idx="32">
                  <c:v>43529</c:v>
                </c:pt>
                <c:pt idx="33">
                  <c:v>43530</c:v>
                </c:pt>
                <c:pt idx="34">
                  <c:v>43531</c:v>
                </c:pt>
                <c:pt idx="35">
                  <c:v>43532</c:v>
                </c:pt>
                <c:pt idx="36">
                  <c:v>43533</c:v>
                </c:pt>
                <c:pt idx="37">
                  <c:v>43534</c:v>
                </c:pt>
                <c:pt idx="38">
                  <c:v>43535</c:v>
                </c:pt>
                <c:pt idx="39">
                  <c:v>43536</c:v>
                </c:pt>
                <c:pt idx="40">
                  <c:v>43537</c:v>
                </c:pt>
                <c:pt idx="41">
                  <c:v>43538</c:v>
                </c:pt>
                <c:pt idx="42">
                  <c:v>43539</c:v>
                </c:pt>
                <c:pt idx="43">
                  <c:v>43540</c:v>
                </c:pt>
                <c:pt idx="44">
                  <c:v>43541</c:v>
                </c:pt>
                <c:pt idx="45">
                  <c:v>43542</c:v>
                </c:pt>
                <c:pt idx="46">
                  <c:v>43543</c:v>
                </c:pt>
                <c:pt idx="47">
                  <c:v>43544</c:v>
                </c:pt>
                <c:pt idx="48">
                  <c:v>43545</c:v>
                </c:pt>
                <c:pt idx="49">
                  <c:v>43546</c:v>
                </c:pt>
                <c:pt idx="50">
                  <c:v>43547</c:v>
                </c:pt>
                <c:pt idx="51">
                  <c:v>43548</c:v>
                </c:pt>
                <c:pt idx="52">
                  <c:v>43549</c:v>
                </c:pt>
                <c:pt idx="53">
                  <c:v>43550</c:v>
                </c:pt>
                <c:pt idx="54">
                  <c:v>43551</c:v>
                </c:pt>
                <c:pt idx="55">
                  <c:v>43552</c:v>
                </c:pt>
                <c:pt idx="56">
                  <c:v>43553</c:v>
                </c:pt>
                <c:pt idx="57">
                  <c:v>43554</c:v>
                </c:pt>
                <c:pt idx="58">
                  <c:v>43555</c:v>
                </c:pt>
                <c:pt idx="59">
                  <c:v>43556</c:v>
                </c:pt>
                <c:pt idx="60">
                  <c:v>43557</c:v>
                </c:pt>
                <c:pt idx="61">
                  <c:v>43558</c:v>
                </c:pt>
                <c:pt idx="62">
                  <c:v>43559</c:v>
                </c:pt>
                <c:pt idx="63">
                  <c:v>43560</c:v>
                </c:pt>
                <c:pt idx="64">
                  <c:v>43561</c:v>
                </c:pt>
                <c:pt idx="65">
                  <c:v>43562</c:v>
                </c:pt>
                <c:pt idx="66">
                  <c:v>43563</c:v>
                </c:pt>
                <c:pt idx="67">
                  <c:v>43564</c:v>
                </c:pt>
                <c:pt idx="68">
                  <c:v>43565</c:v>
                </c:pt>
                <c:pt idx="69">
                  <c:v>43566</c:v>
                </c:pt>
                <c:pt idx="70">
                  <c:v>43567</c:v>
                </c:pt>
                <c:pt idx="71">
                  <c:v>43568</c:v>
                </c:pt>
                <c:pt idx="72">
                  <c:v>43569</c:v>
                </c:pt>
                <c:pt idx="73">
                  <c:v>43570</c:v>
                </c:pt>
                <c:pt idx="74">
                  <c:v>43571</c:v>
                </c:pt>
                <c:pt idx="75">
                  <c:v>43572</c:v>
                </c:pt>
                <c:pt idx="76">
                  <c:v>43573</c:v>
                </c:pt>
                <c:pt idx="77">
                  <c:v>43574</c:v>
                </c:pt>
                <c:pt idx="78">
                  <c:v>43575</c:v>
                </c:pt>
                <c:pt idx="79">
                  <c:v>43576</c:v>
                </c:pt>
                <c:pt idx="80">
                  <c:v>43577</c:v>
                </c:pt>
                <c:pt idx="81">
                  <c:v>43578</c:v>
                </c:pt>
                <c:pt idx="82">
                  <c:v>43579</c:v>
                </c:pt>
                <c:pt idx="83">
                  <c:v>43580</c:v>
                </c:pt>
                <c:pt idx="84">
                  <c:v>43581</c:v>
                </c:pt>
                <c:pt idx="85">
                  <c:v>43582</c:v>
                </c:pt>
                <c:pt idx="86">
                  <c:v>43583</c:v>
                </c:pt>
                <c:pt idx="87">
                  <c:v>43584</c:v>
                </c:pt>
                <c:pt idx="88">
                  <c:v>43585</c:v>
                </c:pt>
                <c:pt idx="89">
                  <c:v>43586</c:v>
                </c:pt>
              </c:numCache>
            </c:numRef>
          </c:cat>
          <c:val>
            <c:numRef>
              <c:f>rekenblad!$O$4:$O$92</c:f>
              <c:numCache>
                <c:formatCode>General</c:formatCode>
                <c:ptCount val="8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F75-42CF-9661-A280BA683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55328"/>
        <c:axId val="41956864"/>
      </c:lineChart>
      <c:dateAx>
        <c:axId val="4195532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41956864"/>
        <c:crosses val="autoZero"/>
        <c:auto val="1"/>
        <c:lblOffset val="100"/>
        <c:baseTimeUnit val="days"/>
      </c:dateAx>
      <c:valAx>
        <c:axId val="419568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Cumulatieve</a:t>
                </a:r>
                <a:r>
                  <a:rPr lang="en-US" baseline="0"/>
                  <a:t> mijtval</a:t>
                </a: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419553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Mijtval per dag</a:t>
            </a:r>
          </a:p>
          <a:p>
            <a:pPr>
              <a:defRPr/>
            </a:pPr>
            <a:r>
              <a:rPr lang="nl-NL"/>
              <a:t>12</a:t>
            </a:r>
            <a:r>
              <a:rPr lang="nl-NL" baseline="0"/>
              <a:t>-daags voortschrijdend gemiddelde (dvg)</a:t>
            </a:r>
            <a:endParaRPr lang="nl-NL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rekenblad!$I$1</c:f>
              <c:strCache>
                <c:ptCount val="1"/>
                <c:pt idx="0">
                  <c:v># MIJT/DAG</c:v>
                </c:pt>
              </c:strCache>
            </c:strRef>
          </c:tx>
          <c:marker>
            <c:symbol val="none"/>
          </c:marker>
          <c:cat>
            <c:numRef>
              <c:f>rekenblad!$A$3:$A$92</c:f>
              <c:numCache>
                <c:formatCode>m/d/yyyy</c:formatCode>
                <c:ptCount val="90"/>
                <c:pt idx="0">
                  <c:v>43497</c:v>
                </c:pt>
                <c:pt idx="1">
                  <c:v>43498</c:v>
                </c:pt>
                <c:pt idx="2">
                  <c:v>43499</c:v>
                </c:pt>
                <c:pt idx="3">
                  <c:v>43500</c:v>
                </c:pt>
                <c:pt idx="4">
                  <c:v>43501</c:v>
                </c:pt>
                <c:pt idx="5">
                  <c:v>43502</c:v>
                </c:pt>
                <c:pt idx="6">
                  <c:v>43503</c:v>
                </c:pt>
                <c:pt idx="7">
                  <c:v>43504</c:v>
                </c:pt>
                <c:pt idx="8">
                  <c:v>43505</c:v>
                </c:pt>
                <c:pt idx="9">
                  <c:v>43506</c:v>
                </c:pt>
                <c:pt idx="10">
                  <c:v>43507</c:v>
                </c:pt>
                <c:pt idx="11">
                  <c:v>43508</c:v>
                </c:pt>
                <c:pt idx="12">
                  <c:v>43509</c:v>
                </c:pt>
                <c:pt idx="13">
                  <c:v>43510</c:v>
                </c:pt>
                <c:pt idx="14">
                  <c:v>43511</c:v>
                </c:pt>
                <c:pt idx="15">
                  <c:v>43512</c:v>
                </c:pt>
                <c:pt idx="16">
                  <c:v>43513</c:v>
                </c:pt>
                <c:pt idx="17">
                  <c:v>43514</c:v>
                </c:pt>
                <c:pt idx="18">
                  <c:v>43515</c:v>
                </c:pt>
                <c:pt idx="19">
                  <c:v>43516</c:v>
                </c:pt>
                <c:pt idx="20">
                  <c:v>43517</c:v>
                </c:pt>
                <c:pt idx="21">
                  <c:v>43518</c:v>
                </c:pt>
                <c:pt idx="22">
                  <c:v>43519</c:v>
                </c:pt>
                <c:pt idx="23">
                  <c:v>43520</c:v>
                </c:pt>
                <c:pt idx="24">
                  <c:v>43521</c:v>
                </c:pt>
                <c:pt idx="25">
                  <c:v>43522</c:v>
                </c:pt>
                <c:pt idx="26">
                  <c:v>43523</c:v>
                </c:pt>
                <c:pt idx="27">
                  <c:v>43524</c:v>
                </c:pt>
                <c:pt idx="28">
                  <c:v>43525</c:v>
                </c:pt>
                <c:pt idx="29">
                  <c:v>43526</c:v>
                </c:pt>
                <c:pt idx="30">
                  <c:v>43527</c:v>
                </c:pt>
                <c:pt idx="31">
                  <c:v>43528</c:v>
                </c:pt>
                <c:pt idx="32">
                  <c:v>43529</c:v>
                </c:pt>
                <c:pt idx="33">
                  <c:v>43530</c:v>
                </c:pt>
                <c:pt idx="34">
                  <c:v>43531</c:v>
                </c:pt>
                <c:pt idx="35">
                  <c:v>43532</c:v>
                </c:pt>
                <c:pt idx="36">
                  <c:v>43533</c:v>
                </c:pt>
                <c:pt idx="37">
                  <c:v>43534</c:v>
                </c:pt>
                <c:pt idx="38">
                  <c:v>43535</c:v>
                </c:pt>
                <c:pt idx="39">
                  <c:v>43536</c:v>
                </c:pt>
                <c:pt idx="40">
                  <c:v>43537</c:v>
                </c:pt>
                <c:pt idx="41">
                  <c:v>43538</c:v>
                </c:pt>
                <c:pt idx="42">
                  <c:v>43539</c:v>
                </c:pt>
                <c:pt idx="43">
                  <c:v>43540</c:v>
                </c:pt>
                <c:pt idx="44">
                  <c:v>43541</c:v>
                </c:pt>
                <c:pt idx="45">
                  <c:v>43542</c:v>
                </c:pt>
                <c:pt idx="46">
                  <c:v>43543</c:v>
                </c:pt>
                <c:pt idx="47">
                  <c:v>43544</c:v>
                </c:pt>
                <c:pt idx="48">
                  <c:v>43545</c:v>
                </c:pt>
                <c:pt idx="49">
                  <c:v>43546</c:v>
                </c:pt>
                <c:pt idx="50">
                  <c:v>43547</c:v>
                </c:pt>
                <c:pt idx="51">
                  <c:v>43548</c:v>
                </c:pt>
                <c:pt idx="52">
                  <c:v>43549</c:v>
                </c:pt>
                <c:pt idx="53">
                  <c:v>43550</c:v>
                </c:pt>
                <c:pt idx="54">
                  <c:v>43551</c:v>
                </c:pt>
                <c:pt idx="55">
                  <c:v>43552</c:v>
                </c:pt>
                <c:pt idx="56">
                  <c:v>43553</c:v>
                </c:pt>
                <c:pt idx="57">
                  <c:v>43554</c:v>
                </c:pt>
                <c:pt idx="58">
                  <c:v>43555</c:v>
                </c:pt>
                <c:pt idx="59">
                  <c:v>43556</c:v>
                </c:pt>
                <c:pt idx="60">
                  <c:v>43557</c:v>
                </c:pt>
                <c:pt idx="61">
                  <c:v>43558</c:v>
                </c:pt>
                <c:pt idx="62">
                  <c:v>43559</c:v>
                </c:pt>
                <c:pt idx="63">
                  <c:v>43560</c:v>
                </c:pt>
                <c:pt idx="64">
                  <c:v>43561</c:v>
                </c:pt>
                <c:pt idx="65">
                  <c:v>43562</c:v>
                </c:pt>
                <c:pt idx="66">
                  <c:v>43563</c:v>
                </c:pt>
                <c:pt idx="67">
                  <c:v>43564</c:v>
                </c:pt>
                <c:pt idx="68">
                  <c:v>43565</c:v>
                </c:pt>
                <c:pt idx="69">
                  <c:v>43566</c:v>
                </c:pt>
                <c:pt idx="70">
                  <c:v>43567</c:v>
                </c:pt>
                <c:pt idx="71">
                  <c:v>43568</c:v>
                </c:pt>
                <c:pt idx="72">
                  <c:v>43569</c:v>
                </c:pt>
                <c:pt idx="73">
                  <c:v>43570</c:v>
                </c:pt>
                <c:pt idx="74">
                  <c:v>43571</c:v>
                </c:pt>
                <c:pt idx="75">
                  <c:v>43572</c:v>
                </c:pt>
                <c:pt idx="76">
                  <c:v>43573</c:v>
                </c:pt>
                <c:pt idx="77">
                  <c:v>43574</c:v>
                </c:pt>
                <c:pt idx="78">
                  <c:v>43575</c:v>
                </c:pt>
                <c:pt idx="79">
                  <c:v>43576</c:v>
                </c:pt>
                <c:pt idx="80">
                  <c:v>43577</c:v>
                </c:pt>
                <c:pt idx="81">
                  <c:v>43578</c:v>
                </c:pt>
                <c:pt idx="82">
                  <c:v>43579</c:v>
                </c:pt>
                <c:pt idx="83">
                  <c:v>43580</c:v>
                </c:pt>
                <c:pt idx="84">
                  <c:v>43581</c:v>
                </c:pt>
                <c:pt idx="85">
                  <c:v>43582</c:v>
                </c:pt>
                <c:pt idx="86">
                  <c:v>43583</c:v>
                </c:pt>
                <c:pt idx="87">
                  <c:v>43584</c:v>
                </c:pt>
                <c:pt idx="88">
                  <c:v>43585</c:v>
                </c:pt>
                <c:pt idx="89">
                  <c:v>43586</c:v>
                </c:pt>
              </c:numCache>
            </c:numRef>
          </c:cat>
          <c:val>
            <c:numRef>
              <c:f>rekenblad!$I$3:$I$92</c:f>
              <c:numCache>
                <c:formatCode>General</c:formatCode>
                <c:ptCount val="9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E7-48E0-9727-604E1D23E438}"/>
            </c:ext>
          </c:extLst>
        </c:ser>
        <c:ser>
          <c:idx val="4"/>
          <c:order val="1"/>
          <c:tx>
            <c:strRef>
              <c:f>rekenblad!$J$1</c:f>
              <c:strCache>
                <c:ptCount val="1"/>
                <c:pt idx="0">
                  <c:v>12dvg</c:v>
                </c:pt>
              </c:strCache>
            </c:strRef>
          </c:tx>
          <c:marker>
            <c:symbol val="none"/>
          </c:marker>
          <c:cat>
            <c:numRef>
              <c:f>rekenblad!$A$3:$A$92</c:f>
              <c:numCache>
                <c:formatCode>m/d/yyyy</c:formatCode>
                <c:ptCount val="90"/>
                <c:pt idx="0">
                  <c:v>43497</c:v>
                </c:pt>
                <c:pt idx="1">
                  <c:v>43498</c:v>
                </c:pt>
                <c:pt idx="2">
                  <c:v>43499</c:v>
                </c:pt>
                <c:pt idx="3">
                  <c:v>43500</c:v>
                </c:pt>
                <c:pt idx="4">
                  <c:v>43501</c:v>
                </c:pt>
                <c:pt idx="5">
                  <c:v>43502</c:v>
                </c:pt>
                <c:pt idx="6">
                  <c:v>43503</c:v>
                </c:pt>
                <c:pt idx="7">
                  <c:v>43504</c:v>
                </c:pt>
                <c:pt idx="8">
                  <c:v>43505</c:v>
                </c:pt>
                <c:pt idx="9">
                  <c:v>43506</c:v>
                </c:pt>
                <c:pt idx="10">
                  <c:v>43507</c:v>
                </c:pt>
                <c:pt idx="11">
                  <c:v>43508</c:v>
                </c:pt>
                <c:pt idx="12">
                  <c:v>43509</c:v>
                </c:pt>
                <c:pt idx="13">
                  <c:v>43510</c:v>
                </c:pt>
                <c:pt idx="14">
                  <c:v>43511</c:v>
                </c:pt>
                <c:pt idx="15">
                  <c:v>43512</c:v>
                </c:pt>
                <c:pt idx="16">
                  <c:v>43513</c:v>
                </c:pt>
                <c:pt idx="17">
                  <c:v>43514</c:v>
                </c:pt>
                <c:pt idx="18">
                  <c:v>43515</c:v>
                </c:pt>
                <c:pt idx="19">
                  <c:v>43516</c:v>
                </c:pt>
                <c:pt idx="20">
                  <c:v>43517</c:v>
                </c:pt>
                <c:pt idx="21">
                  <c:v>43518</c:v>
                </c:pt>
                <c:pt idx="22">
                  <c:v>43519</c:v>
                </c:pt>
                <c:pt idx="23">
                  <c:v>43520</c:v>
                </c:pt>
                <c:pt idx="24">
                  <c:v>43521</c:v>
                </c:pt>
                <c:pt idx="25">
                  <c:v>43522</c:v>
                </c:pt>
                <c:pt idx="26">
                  <c:v>43523</c:v>
                </c:pt>
                <c:pt idx="27">
                  <c:v>43524</c:v>
                </c:pt>
                <c:pt idx="28">
                  <c:v>43525</c:v>
                </c:pt>
                <c:pt idx="29">
                  <c:v>43526</c:v>
                </c:pt>
                <c:pt idx="30">
                  <c:v>43527</c:v>
                </c:pt>
                <c:pt idx="31">
                  <c:v>43528</c:v>
                </c:pt>
                <c:pt idx="32">
                  <c:v>43529</c:v>
                </c:pt>
                <c:pt idx="33">
                  <c:v>43530</c:v>
                </c:pt>
                <c:pt idx="34">
                  <c:v>43531</c:v>
                </c:pt>
                <c:pt idx="35">
                  <c:v>43532</c:v>
                </c:pt>
                <c:pt idx="36">
                  <c:v>43533</c:v>
                </c:pt>
                <c:pt idx="37">
                  <c:v>43534</c:v>
                </c:pt>
                <c:pt idx="38">
                  <c:v>43535</c:v>
                </c:pt>
                <c:pt idx="39">
                  <c:v>43536</c:v>
                </c:pt>
                <c:pt idx="40">
                  <c:v>43537</c:v>
                </c:pt>
                <c:pt idx="41">
                  <c:v>43538</c:v>
                </c:pt>
                <c:pt idx="42">
                  <c:v>43539</c:v>
                </c:pt>
                <c:pt idx="43">
                  <c:v>43540</c:v>
                </c:pt>
                <c:pt idx="44">
                  <c:v>43541</c:v>
                </c:pt>
                <c:pt idx="45">
                  <c:v>43542</c:v>
                </c:pt>
                <c:pt idx="46">
                  <c:v>43543</c:v>
                </c:pt>
                <c:pt idx="47">
                  <c:v>43544</c:v>
                </c:pt>
                <c:pt idx="48">
                  <c:v>43545</c:v>
                </c:pt>
                <c:pt idx="49">
                  <c:v>43546</c:v>
                </c:pt>
                <c:pt idx="50">
                  <c:v>43547</c:v>
                </c:pt>
                <c:pt idx="51">
                  <c:v>43548</c:v>
                </c:pt>
                <c:pt idx="52">
                  <c:v>43549</c:v>
                </c:pt>
                <c:pt idx="53">
                  <c:v>43550</c:v>
                </c:pt>
                <c:pt idx="54">
                  <c:v>43551</c:v>
                </c:pt>
                <c:pt idx="55">
                  <c:v>43552</c:v>
                </c:pt>
                <c:pt idx="56">
                  <c:v>43553</c:v>
                </c:pt>
                <c:pt idx="57">
                  <c:v>43554</c:v>
                </c:pt>
                <c:pt idx="58">
                  <c:v>43555</c:v>
                </c:pt>
                <c:pt idx="59">
                  <c:v>43556</c:v>
                </c:pt>
                <c:pt idx="60">
                  <c:v>43557</c:v>
                </c:pt>
                <c:pt idx="61">
                  <c:v>43558</c:v>
                </c:pt>
                <c:pt idx="62">
                  <c:v>43559</c:v>
                </c:pt>
                <c:pt idx="63">
                  <c:v>43560</c:v>
                </c:pt>
                <c:pt idx="64">
                  <c:v>43561</c:v>
                </c:pt>
                <c:pt idx="65">
                  <c:v>43562</c:v>
                </c:pt>
                <c:pt idx="66">
                  <c:v>43563</c:v>
                </c:pt>
                <c:pt idx="67">
                  <c:v>43564</c:v>
                </c:pt>
                <c:pt idx="68">
                  <c:v>43565</c:v>
                </c:pt>
                <c:pt idx="69">
                  <c:v>43566</c:v>
                </c:pt>
                <c:pt idx="70">
                  <c:v>43567</c:v>
                </c:pt>
                <c:pt idx="71">
                  <c:v>43568</c:v>
                </c:pt>
                <c:pt idx="72">
                  <c:v>43569</c:v>
                </c:pt>
                <c:pt idx="73">
                  <c:v>43570</c:v>
                </c:pt>
                <c:pt idx="74">
                  <c:v>43571</c:v>
                </c:pt>
                <c:pt idx="75">
                  <c:v>43572</c:v>
                </c:pt>
                <c:pt idx="76">
                  <c:v>43573</c:v>
                </c:pt>
                <c:pt idx="77">
                  <c:v>43574</c:v>
                </c:pt>
                <c:pt idx="78">
                  <c:v>43575</c:v>
                </c:pt>
                <c:pt idx="79">
                  <c:v>43576</c:v>
                </c:pt>
                <c:pt idx="80">
                  <c:v>43577</c:v>
                </c:pt>
                <c:pt idx="81">
                  <c:v>43578</c:v>
                </c:pt>
                <c:pt idx="82">
                  <c:v>43579</c:v>
                </c:pt>
                <c:pt idx="83">
                  <c:v>43580</c:v>
                </c:pt>
                <c:pt idx="84">
                  <c:v>43581</c:v>
                </c:pt>
                <c:pt idx="85">
                  <c:v>43582</c:v>
                </c:pt>
                <c:pt idx="86">
                  <c:v>43583</c:v>
                </c:pt>
                <c:pt idx="87">
                  <c:v>43584</c:v>
                </c:pt>
                <c:pt idx="88">
                  <c:v>43585</c:v>
                </c:pt>
                <c:pt idx="89">
                  <c:v>43586</c:v>
                </c:pt>
              </c:numCache>
            </c:numRef>
          </c:cat>
          <c:val>
            <c:numRef>
              <c:f>rekenblad!$J$3:$J$92</c:f>
              <c:numCache>
                <c:formatCode>General</c:formatCode>
                <c:ptCount val="9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E7-48E0-9727-604E1D23E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066688"/>
        <c:axId val="42068224"/>
      </c:lineChart>
      <c:dateAx>
        <c:axId val="4206668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42068224"/>
        <c:crosses val="autoZero"/>
        <c:auto val="1"/>
        <c:lblOffset val="100"/>
        <c:baseTimeUnit val="days"/>
      </c:dateAx>
      <c:valAx>
        <c:axId val="420682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Aantal mijten per dag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420666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Cumulatieve</a:t>
            </a:r>
            <a:r>
              <a:rPr lang="nl-NL" baseline="0"/>
              <a:t> mijtval</a:t>
            </a:r>
          </a:p>
          <a:p>
            <a:pPr>
              <a:defRPr/>
            </a:pPr>
            <a:r>
              <a:rPr lang="nl-NL" baseline="0"/>
              <a:t>Lineaire groeicurve </a:t>
            </a:r>
            <a:endParaRPr lang="nl-NL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5"/>
          <c:order val="0"/>
          <c:tx>
            <c:strRef>
              <c:f>rekenblad!$K$1:$K$2</c:f>
              <c:strCache>
                <c:ptCount val="1"/>
                <c:pt idx="0">
                  <c:v>Cumulatief 0</c:v>
                </c:pt>
              </c:strCache>
            </c:strRef>
          </c:tx>
          <c:marker>
            <c:symbol val="none"/>
          </c:marker>
          <c:cat>
            <c:numRef>
              <c:f>rekenblad!$A$3:$A$92</c:f>
              <c:numCache>
                <c:formatCode>m/d/yyyy</c:formatCode>
                <c:ptCount val="90"/>
                <c:pt idx="0">
                  <c:v>43497</c:v>
                </c:pt>
                <c:pt idx="1">
                  <c:v>43498</c:v>
                </c:pt>
                <c:pt idx="2">
                  <c:v>43499</c:v>
                </c:pt>
                <c:pt idx="3">
                  <c:v>43500</c:v>
                </c:pt>
                <c:pt idx="4">
                  <c:v>43501</c:v>
                </c:pt>
                <c:pt idx="5">
                  <c:v>43502</c:v>
                </c:pt>
                <c:pt idx="6">
                  <c:v>43503</c:v>
                </c:pt>
                <c:pt idx="7">
                  <c:v>43504</c:v>
                </c:pt>
                <c:pt idx="8">
                  <c:v>43505</c:v>
                </c:pt>
                <c:pt idx="9">
                  <c:v>43506</c:v>
                </c:pt>
                <c:pt idx="10">
                  <c:v>43507</c:v>
                </c:pt>
                <c:pt idx="11">
                  <c:v>43508</c:v>
                </c:pt>
                <c:pt idx="12">
                  <c:v>43509</c:v>
                </c:pt>
                <c:pt idx="13">
                  <c:v>43510</c:v>
                </c:pt>
                <c:pt idx="14">
                  <c:v>43511</c:v>
                </c:pt>
                <c:pt idx="15">
                  <c:v>43512</c:v>
                </c:pt>
                <c:pt idx="16">
                  <c:v>43513</c:v>
                </c:pt>
                <c:pt idx="17">
                  <c:v>43514</c:v>
                </c:pt>
                <c:pt idx="18">
                  <c:v>43515</c:v>
                </c:pt>
                <c:pt idx="19">
                  <c:v>43516</c:v>
                </c:pt>
                <c:pt idx="20">
                  <c:v>43517</c:v>
                </c:pt>
                <c:pt idx="21">
                  <c:v>43518</c:v>
                </c:pt>
                <c:pt idx="22">
                  <c:v>43519</c:v>
                </c:pt>
                <c:pt idx="23">
                  <c:v>43520</c:v>
                </c:pt>
                <c:pt idx="24">
                  <c:v>43521</c:v>
                </c:pt>
                <c:pt idx="25">
                  <c:v>43522</c:v>
                </c:pt>
                <c:pt idx="26">
                  <c:v>43523</c:v>
                </c:pt>
                <c:pt idx="27">
                  <c:v>43524</c:v>
                </c:pt>
                <c:pt idx="28">
                  <c:v>43525</c:v>
                </c:pt>
                <c:pt idx="29">
                  <c:v>43526</c:v>
                </c:pt>
                <c:pt idx="30">
                  <c:v>43527</c:v>
                </c:pt>
                <c:pt idx="31">
                  <c:v>43528</c:v>
                </c:pt>
                <c:pt idx="32">
                  <c:v>43529</c:v>
                </c:pt>
                <c:pt idx="33">
                  <c:v>43530</c:v>
                </c:pt>
                <c:pt idx="34">
                  <c:v>43531</c:v>
                </c:pt>
                <c:pt idx="35">
                  <c:v>43532</c:v>
                </c:pt>
                <c:pt idx="36">
                  <c:v>43533</c:v>
                </c:pt>
                <c:pt idx="37">
                  <c:v>43534</c:v>
                </c:pt>
                <c:pt idx="38">
                  <c:v>43535</c:v>
                </c:pt>
                <c:pt idx="39">
                  <c:v>43536</c:v>
                </c:pt>
                <c:pt idx="40">
                  <c:v>43537</c:v>
                </c:pt>
                <c:pt idx="41">
                  <c:v>43538</c:v>
                </c:pt>
                <c:pt idx="42">
                  <c:v>43539</c:v>
                </c:pt>
                <c:pt idx="43">
                  <c:v>43540</c:v>
                </c:pt>
                <c:pt idx="44">
                  <c:v>43541</c:v>
                </c:pt>
                <c:pt idx="45">
                  <c:v>43542</c:v>
                </c:pt>
                <c:pt idx="46">
                  <c:v>43543</c:v>
                </c:pt>
                <c:pt idx="47">
                  <c:v>43544</c:v>
                </c:pt>
                <c:pt idx="48">
                  <c:v>43545</c:v>
                </c:pt>
                <c:pt idx="49">
                  <c:v>43546</c:v>
                </c:pt>
                <c:pt idx="50">
                  <c:v>43547</c:v>
                </c:pt>
                <c:pt idx="51">
                  <c:v>43548</c:v>
                </c:pt>
                <c:pt idx="52">
                  <c:v>43549</c:v>
                </c:pt>
                <c:pt idx="53">
                  <c:v>43550</c:v>
                </c:pt>
                <c:pt idx="54">
                  <c:v>43551</c:v>
                </c:pt>
                <c:pt idx="55">
                  <c:v>43552</c:v>
                </c:pt>
                <c:pt idx="56">
                  <c:v>43553</c:v>
                </c:pt>
                <c:pt idx="57">
                  <c:v>43554</c:v>
                </c:pt>
                <c:pt idx="58">
                  <c:v>43555</c:v>
                </c:pt>
                <c:pt idx="59">
                  <c:v>43556</c:v>
                </c:pt>
                <c:pt idx="60">
                  <c:v>43557</c:v>
                </c:pt>
                <c:pt idx="61">
                  <c:v>43558</c:v>
                </c:pt>
                <c:pt idx="62">
                  <c:v>43559</c:v>
                </c:pt>
                <c:pt idx="63">
                  <c:v>43560</c:v>
                </c:pt>
                <c:pt idx="64">
                  <c:v>43561</c:v>
                </c:pt>
                <c:pt idx="65">
                  <c:v>43562</c:v>
                </c:pt>
                <c:pt idx="66">
                  <c:v>43563</c:v>
                </c:pt>
                <c:pt idx="67">
                  <c:v>43564</c:v>
                </c:pt>
                <c:pt idx="68">
                  <c:v>43565</c:v>
                </c:pt>
                <c:pt idx="69">
                  <c:v>43566</c:v>
                </c:pt>
                <c:pt idx="70">
                  <c:v>43567</c:v>
                </c:pt>
                <c:pt idx="71">
                  <c:v>43568</c:v>
                </c:pt>
                <c:pt idx="72">
                  <c:v>43569</c:v>
                </c:pt>
                <c:pt idx="73">
                  <c:v>43570</c:v>
                </c:pt>
                <c:pt idx="74">
                  <c:v>43571</c:v>
                </c:pt>
                <c:pt idx="75">
                  <c:v>43572</c:v>
                </c:pt>
                <c:pt idx="76">
                  <c:v>43573</c:v>
                </c:pt>
                <c:pt idx="77">
                  <c:v>43574</c:v>
                </c:pt>
                <c:pt idx="78">
                  <c:v>43575</c:v>
                </c:pt>
                <c:pt idx="79">
                  <c:v>43576</c:v>
                </c:pt>
                <c:pt idx="80">
                  <c:v>43577</c:v>
                </c:pt>
                <c:pt idx="81">
                  <c:v>43578</c:v>
                </c:pt>
                <c:pt idx="82">
                  <c:v>43579</c:v>
                </c:pt>
                <c:pt idx="83">
                  <c:v>43580</c:v>
                </c:pt>
                <c:pt idx="84">
                  <c:v>43581</c:v>
                </c:pt>
                <c:pt idx="85">
                  <c:v>43582</c:v>
                </c:pt>
                <c:pt idx="86">
                  <c:v>43583</c:v>
                </c:pt>
                <c:pt idx="87">
                  <c:v>43584</c:v>
                </c:pt>
                <c:pt idx="88">
                  <c:v>43585</c:v>
                </c:pt>
                <c:pt idx="89">
                  <c:v>43586</c:v>
                </c:pt>
              </c:numCache>
            </c:numRef>
          </c:cat>
          <c:val>
            <c:numRef>
              <c:f>rekenblad!$K$4:$K$92</c:f>
              <c:numCache>
                <c:formatCode>General</c:formatCode>
                <c:ptCount val="8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F75-42CF-9661-A280BA6833F2}"/>
            </c:ext>
          </c:extLst>
        </c:ser>
        <c:ser>
          <c:idx val="0"/>
          <c:order val="1"/>
          <c:tx>
            <c:strRef>
              <c:f>rekenblad!$T$1</c:f>
              <c:strCache>
                <c:ptCount val="1"/>
                <c:pt idx="0">
                  <c:v>lineair</c:v>
                </c:pt>
              </c:strCache>
            </c:strRef>
          </c:tx>
          <c:marker>
            <c:symbol val="none"/>
          </c:marker>
          <c:val>
            <c:numRef>
              <c:f>rekenblad!$T$4:$T$92</c:f>
              <c:numCache>
                <c:formatCode>General</c:formatCode>
                <c:ptCount val="8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F4E-4B26-AA55-8B3E3D7167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104320"/>
        <c:axId val="42105856"/>
      </c:lineChart>
      <c:dateAx>
        <c:axId val="42104320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42105856"/>
        <c:crosses val="autoZero"/>
        <c:auto val="1"/>
        <c:lblOffset val="100"/>
        <c:baseTimeUnit val="days"/>
      </c:dateAx>
      <c:valAx>
        <c:axId val="421058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Cumulatieve</a:t>
                </a:r>
                <a:r>
                  <a:rPr lang="en-US" baseline="0"/>
                  <a:t> mijtval</a:t>
                </a: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421043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Mijtval per dag</a:t>
            </a:r>
          </a:p>
          <a:p>
            <a:pPr>
              <a:defRPr/>
            </a:pPr>
            <a:r>
              <a:rPr lang="nl-NL"/>
              <a:t>12</a:t>
            </a:r>
            <a:r>
              <a:rPr lang="nl-NL" baseline="0"/>
              <a:t>-daags voortschrijdend gemiddelde (dvg)</a:t>
            </a:r>
            <a:endParaRPr lang="nl-NL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rekenblad!$I$1</c:f>
              <c:strCache>
                <c:ptCount val="1"/>
                <c:pt idx="0">
                  <c:v># MIJT/DAG</c:v>
                </c:pt>
              </c:strCache>
            </c:strRef>
          </c:tx>
          <c:marker>
            <c:symbol val="none"/>
          </c:marker>
          <c:cat>
            <c:numRef>
              <c:f>rekenblad!$A$3:$A$92</c:f>
              <c:numCache>
                <c:formatCode>m/d/yyyy</c:formatCode>
                <c:ptCount val="90"/>
                <c:pt idx="0">
                  <c:v>43497</c:v>
                </c:pt>
                <c:pt idx="1">
                  <c:v>43498</c:v>
                </c:pt>
                <c:pt idx="2">
                  <c:v>43499</c:v>
                </c:pt>
                <c:pt idx="3">
                  <c:v>43500</c:v>
                </c:pt>
                <c:pt idx="4">
                  <c:v>43501</c:v>
                </c:pt>
                <c:pt idx="5">
                  <c:v>43502</c:v>
                </c:pt>
                <c:pt idx="6">
                  <c:v>43503</c:v>
                </c:pt>
                <c:pt idx="7">
                  <c:v>43504</c:v>
                </c:pt>
                <c:pt idx="8">
                  <c:v>43505</c:v>
                </c:pt>
                <c:pt idx="9">
                  <c:v>43506</c:v>
                </c:pt>
                <c:pt idx="10">
                  <c:v>43507</c:v>
                </c:pt>
                <c:pt idx="11">
                  <c:v>43508</c:v>
                </c:pt>
                <c:pt idx="12">
                  <c:v>43509</c:v>
                </c:pt>
                <c:pt idx="13">
                  <c:v>43510</c:v>
                </c:pt>
                <c:pt idx="14">
                  <c:v>43511</c:v>
                </c:pt>
                <c:pt idx="15">
                  <c:v>43512</c:v>
                </c:pt>
                <c:pt idx="16">
                  <c:v>43513</c:v>
                </c:pt>
                <c:pt idx="17">
                  <c:v>43514</c:v>
                </c:pt>
                <c:pt idx="18">
                  <c:v>43515</c:v>
                </c:pt>
                <c:pt idx="19">
                  <c:v>43516</c:v>
                </c:pt>
                <c:pt idx="20">
                  <c:v>43517</c:v>
                </c:pt>
                <c:pt idx="21">
                  <c:v>43518</c:v>
                </c:pt>
                <c:pt idx="22">
                  <c:v>43519</c:v>
                </c:pt>
                <c:pt idx="23">
                  <c:v>43520</c:v>
                </c:pt>
                <c:pt idx="24">
                  <c:v>43521</c:v>
                </c:pt>
                <c:pt idx="25">
                  <c:v>43522</c:v>
                </c:pt>
                <c:pt idx="26">
                  <c:v>43523</c:v>
                </c:pt>
                <c:pt idx="27">
                  <c:v>43524</c:v>
                </c:pt>
                <c:pt idx="28">
                  <c:v>43525</c:v>
                </c:pt>
                <c:pt idx="29">
                  <c:v>43526</c:v>
                </c:pt>
                <c:pt idx="30">
                  <c:v>43527</c:v>
                </c:pt>
                <c:pt idx="31">
                  <c:v>43528</c:v>
                </c:pt>
                <c:pt idx="32">
                  <c:v>43529</c:v>
                </c:pt>
                <c:pt idx="33">
                  <c:v>43530</c:v>
                </c:pt>
                <c:pt idx="34">
                  <c:v>43531</c:v>
                </c:pt>
                <c:pt idx="35">
                  <c:v>43532</c:v>
                </c:pt>
                <c:pt idx="36">
                  <c:v>43533</c:v>
                </c:pt>
                <c:pt idx="37">
                  <c:v>43534</c:v>
                </c:pt>
                <c:pt idx="38">
                  <c:v>43535</c:v>
                </c:pt>
                <c:pt idx="39">
                  <c:v>43536</c:v>
                </c:pt>
                <c:pt idx="40">
                  <c:v>43537</c:v>
                </c:pt>
                <c:pt idx="41">
                  <c:v>43538</c:v>
                </c:pt>
                <c:pt idx="42">
                  <c:v>43539</c:v>
                </c:pt>
                <c:pt idx="43">
                  <c:v>43540</c:v>
                </c:pt>
                <c:pt idx="44">
                  <c:v>43541</c:v>
                </c:pt>
                <c:pt idx="45">
                  <c:v>43542</c:v>
                </c:pt>
                <c:pt idx="46">
                  <c:v>43543</c:v>
                </c:pt>
                <c:pt idx="47">
                  <c:v>43544</c:v>
                </c:pt>
                <c:pt idx="48">
                  <c:v>43545</c:v>
                </c:pt>
                <c:pt idx="49">
                  <c:v>43546</c:v>
                </c:pt>
                <c:pt idx="50">
                  <c:v>43547</c:v>
                </c:pt>
                <c:pt idx="51">
                  <c:v>43548</c:v>
                </c:pt>
                <c:pt idx="52">
                  <c:v>43549</c:v>
                </c:pt>
                <c:pt idx="53">
                  <c:v>43550</c:v>
                </c:pt>
                <c:pt idx="54">
                  <c:v>43551</c:v>
                </c:pt>
                <c:pt idx="55">
                  <c:v>43552</c:v>
                </c:pt>
                <c:pt idx="56">
                  <c:v>43553</c:v>
                </c:pt>
                <c:pt idx="57">
                  <c:v>43554</c:v>
                </c:pt>
                <c:pt idx="58">
                  <c:v>43555</c:v>
                </c:pt>
                <c:pt idx="59">
                  <c:v>43556</c:v>
                </c:pt>
                <c:pt idx="60">
                  <c:v>43557</c:v>
                </c:pt>
                <c:pt idx="61">
                  <c:v>43558</c:v>
                </c:pt>
                <c:pt idx="62">
                  <c:v>43559</c:v>
                </c:pt>
                <c:pt idx="63">
                  <c:v>43560</c:v>
                </c:pt>
                <c:pt idx="64">
                  <c:v>43561</c:v>
                </c:pt>
                <c:pt idx="65">
                  <c:v>43562</c:v>
                </c:pt>
                <c:pt idx="66">
                  <c:v>43563</c:v>
                </c:pt>
                <c:pt idx="67">
                  <c:v>43564</c:v>
                </c:pt>
                <c:pt idx="68">
                  <c:v>43565</c:v>
                </c:pt>
                <c:pt idx="69">
                  <c:v>43566</c:v>
                </c:pt>
                <c:pt idx="70">
                  <c:v>43567</c:v>
                </c:pt>
                <c:pt idx="71">
                  <c:v>43568</c:v>
                </c:pt>
                <c:pt idx="72">
                  <c:v>43569</c:v>
                </c:pt>
                <c:pt idx="73">
                  <c:v>43570</c:v>
                </c:pt>
                <c:pt idx="74">
                  <c:v>43571</c:v>
                </c:pt>
                <c:pt idx="75">
                  <c:v>43572</c:v>
                </c:pt>
                <c:pt idx="76">
                  <c:v>43573</c:v>
                </c:pt>
                <c:pt idx="77">
                  <c:v>43574</c:v>
                </c:pt>
                <c:pt idx="78">
                  <c:v>43575</c:v>
                </c:pt>
                <c:pt idx="79">
                  <c:v>43576</c:v>
                </c:pt>
                <c:pt idx="80">
                  <c:v>43577</c:v>
                </c:pt>
                <c:pt idx="81">
                  <c:v>43578</c:v>
                </c:pt>
                <c:pt idx="82">
                  <c:v>43579</c:v>
                </c:pt>
                <c:pt idx="83">
                  <c:v>43580</c:v>
                </c:pt>
                <c:pt idx="84">
                  <c:v>43581</c:v>
                </c:pt>
                <c:pt idx="85">
                  <c:v>43582</c:v>
                </c:pt>
                <c:pt idx="86">
                  <c:v>43583</c:v>
                </c:pt>
                <c:pt idx="87">
                  <c:v>43584</c:v>
                </c:pt>
                <c:pt idx="88">
                  <c:v>43585</c:v>
                </c:pt>
                <c:pt idx="89">
                  <c:v>43586</c:v>
                </c:pt>
              </c:numCache>
            </c:numRef>
          </c:cat>
          <c:val>
            <c:numRef>
              <c:f>rekenblad!$I$3:$I$92</c:f>
              <c:numCache>
                <c:formatCode>General</c:formatCode>
                <c:ptCount val="9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E7-48E0-9727-604E1D23E438}"/>
            </c:ext>
          </c:extLst>
        </c:ser>
        <c:ser>
          <c:idx val="4"/>
          <c:order val="1"/>
          <c:tx>
            <c:strRef>
              <c:f>rekenblad!$J$1</c:f>
              <c:strCache>
                <c:ptCount val="1"/>
                <c:pt idx="0">
                  <c:v>12dvg</c:v>
                </c:pt>
              </c:strCache>
            </c:strRef>
          </c:tx>
          <c:marker>
            <c:symbol val="none"/>
          </c:marker>
          <c:cat>
            <c:numRef>
              <c:f>rekenblad!$A$3:$A$92</c:f>
              <c:numCache>
                <c:formatCode>m/d/yyyy</c:formatCode>
                <c:ptCount val="90"/>
                <c:pt idx="0">
                  <c:v>43497</c:v>
                </c:pt>
                <c:pt idx="1">
                  <c:v>43498</c:v>
                </c:pt>
                <c:pt idx="2">
                  <c:v>43499</c:v>
                </c:pt>
                <c:pt idx="3">
                  <c:v>43500</c:v>
                </c:pt>
                <c:pt idx="4">
                  <c:v>43501</c:v>
                </c:pt>
                <c:pt idx="5">
                  <c:v>43502</c:v>
                </c:pt>
                <c:pt idx="6">
                  <c:v>43503</c:v>
                </c:pt>
                <c:pt idx="7">
                  <c:v>43504</c:v>
                </c:pt>
                <c:pt idx="8">
                  <c:v>43505</c:v>
                </c:pt>
                <c:pt idx="9">
                  <c:v>43506</c:v>
                </c:pt>
                <c:pt idx="10">
                  <c:v>43507</c:v>
                </c:pt>
                <c:pt idx="11">
                  <c:v>43508</c:v>
                </c:pt>
                <c:pt idx="12">
                  <c:v>43509</c:v>
                </c:pt>
                <c:pt idx="13">
                  <c:v>43510</c:v>
                </c:pt>
                <c:pt idx="14">
                  <c:v>43511</c:v>
                </c:pt>
                <c:pt idx="15">
                  <c:v>43512</c:v>
                </c:pt>
                <c:pt idx="16">
                  <c:v>43513</c:v>
                </c:pt>
                <c:pt idx="17">
                  <c:v>43514</c:v>
                </c:pt>
                <c:pt idx="18">
                  <c:v>43515</c:v>
                </c:pt>
                <c:pt idx="19">
                  <c:v>43516</c:v>
                </c:pt>
                <c:pt idx="20">
                  <c:v>43517</c:v>
                </c:pt>
                <c:pt idx="21">
                  <c:v>43518</c:v>
                </c:pt>
                <c:pt idx="22">
                  <c:v>43519</c:v>
                </c:pt>
                <c:pt idx="23">
                  <c:v>43520</c:v>
                </c:pt>
                <c:pt idx="24">
                  <c:v>43521</c:v>
                </c:pt>
                <c:pt idx="25">
                  <c:v>43522</c:v>
                </c:pt>
                <c:pt idx="26">
                  <c:v>43523</c:v>
                </c:pt>
                <c:pt idx="27">
                  <c:v>43524</c:v>
                </c:pt>
                <c:pt idx="28">
                  <c:v>43525</c:v>
                </c:pt>
                <c:pt idx="29">
                  <c:v>43526</c:v>
                </c:pt>
                <c:pt idx="30">
                  <c:v>43527</c:v>
                </c:pt>
                <c:pt idx="31">
                  <c:v>43528</c:v>
                </c:pt>
                <c:pt idx="32">
                  <c:v>43529</c:v>
                </c:pt>
                <c:pt idx="33">
                  <c:v>43530</c:v>
                </c:pt>
                <c:pt idx="34">
                  <c:v>43531</c:v>
                </c:pt>
                <c:pt idx="35">
                  <c:v>43532</c:v>
                </c:pt>
                <c:pt idx="36">
                  <c:v>43533</c:v>
                </c:pt>
                <c:pt idx="37">
                  <c:v>43534</c:v>
                </c:pt>
                <c:pt idx="38">
                  <c:v>43535</c:v>
                </c:pt>
                <c:pt idx="39">
                  <c:v>43536</c:v>
                </c:pt>
                <c:pt idx="40">
                  <c:v>43537</c:v>
                </c:pt>
                <c:pt idx="41">
                  <c:v>43538</c:v>
                </c:pt>
                <c:pt idx="42">
                  <c:v>43539</c:v>
                </c:pt>
                <c:pt idx="43">
                  <c:v>43540</c:v>
                </c:pt>
                <c:pt idx="44">
                  <c:v>43541</c:v>
                </c:pt>
                <c:pt idx="45">
                  <c:v>43542</c:v>
                </c:pt>
                <c:pt idx="46">
                  <c:v>43543</c:v>
                </c:pt>
                <c:pt idx="47">
                  <c:v>43544</c:v>
                </c:pt>
                <c:pt idx="48">
                  <c:v>43545</c:v>
                </c:pt>
                <c:pt idx="49">
                  <c:v>43546</c:v>
                </c:pt>
                <c:pt idx="50">
                  <c:v>43547</c:v>
                </c:pt>
                <c:pt idx="51">
                  <c:v>43548</c:v>
                </c:pt>
                <c:pt idx="52">
                  <c:v>43549</c:v>
                </c:pt>
                <c:pt idx="53">
                  <c:v>43550</c:v>
                </c:pt>
                <c:pt idx="54">
                  <c:v>43551</c:v>
                </c:pt>
                <c:pt idx="55">
                  <c:v>43552</c:v>
                </c:pt>
                <c:pt idx="56">
                  <c:v>43553</c:v>
                </c:pt>
                <c:pt idx="57">
                  <c:v>43554</c:v>
                </c:pt>
                <c:pt idx="58">
                  <c:v>43555</c:v>
                </c:pt>
                <c:pt idx="59">
                  <c:v>43556</c:v>
                </c:pt>
                <c:pt idx="60">
                  <c:v>43557</c:v>
                </c:pt>
                <c:pt idx="61">
                  <c:v>43558</c:v>
                </c:pt>
                <c:pt idx="62">
                  <c:v>43559</c:v>
                </c:pt>
                <c:pt idx="63">
                  <c:v>43560</c:v>
                </c:pt>
                <c:pt idx="64">
                  <c:v>43561</c:v>
                </c:pt>
                <c:pt idx="65">
                  <c:v>43562</c:v>
                </c:pt>
                <c:pt idx="66">
                  <c:v>43563</c:v>
                </c:pt>
                <c:pt idx="67">
                  <c:v>43564</c:v>
                </c:pt>
                <c:pt idx="68">
                  <c:v>43565</c:v>
                </c:pt>
                <c:pt idx="69">
                  <c:v>43566</c:v>
                </c:pt>
                <c:pt idx="70">
                  <c:v>43567</c:v>
                </c:pt>
                <c:pt idx="71">
                  <c:v>43568</c:v>
                </c:pt>
                <c:pt idx="72">
                  <c:v>43569</c:v>
                </c:pt>
                <c:pt idx="73">
                  <c:v>43570</c:v>
                </c:pt>
                <c:pt idx="74">
                  <c:v>43571</c:v>
                </c:pt>
                <c:pt idx="75">
                  <c:v>43572</c:v>
                </c:pt>
                <c:pt idx="76">
                  <c:v>43573</c:v>
                </c:pt>
                <c:pt idx="77">
                  <c:v>43574</c:v>
                </c:pt>
                <c:pt idx="78">
                  <c:v>43575</c:v>
                </c:pt>
                <c:pt idx="79">
                  <c:v>43576</c:v>
                </c:pt>
                <c:pt idx="80">
                  <c:v>43577</c:v>
                </c:pt>
                <c:pt idx="81">
                  <c:v>43578</c:v>
                </c:pt>
                <c:pt idx="82">
                  <c:v>43579</c:v>
                </c:pt>
                <c:pt idx="83">
                  <c:v>43580</c:v>
                </c:pt>
                <c:pt idx="84">
                  <c:v>43581</c:v>
                </c:pt>
                <c:pt idx="85">
                  <c:v>43582</c:v>
                </c:pt>
                <c:pt idx="86">
                  <c:v>43583</c:v>
                </c:pt>
                <c:pt idx="87">
                  <c:v>43584</c:v>
                </c:pt>
                <c:pt idx="88">
                  <c:v>43585</c:v>
                </c:pt>
                <c:pt idx="89">
                  <c:v>43586</c:v>
                </c:pt>
              </c:numCache>
            </c:numRef>
          </c:cat>
          <c:val>
            <c:numRef>
              <c:f>rekenblad!$J$3:$J$92</c:f>
              <c:numCache>
                <c:formatCode>General</c:formatCode>
                <c:ptCount val="9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E7-48E0-9727-604E1D23E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184064"/>
        <c:axId val="42189952"/>
      </c:lineChart>
      <c:dateAx>
        <c:axId val="42184064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42189952"/>
        <c:crosses val="autoZero"/>
        <c:auto val="1"/>
        <c:lblOffset val="100"/>
        <c:baseTimeUnit val="days"/>
      </c:dateAx>
      <c:valAx>
        <c:axId val="421899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Aantal mijten per dag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421840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Cumulatieve</a:t>
            </a:r>
            <a:r>
              <a:rPr lang="nl-NL" baseline="0"/>
              <a:t> mijtval</a:t>
            </a:r>
          </a:p>
          <a:p>
            <a:pPr>
              <a:defRPr/>
            </a:pPr>
            <a:r>
              <a:rPr lang="nl-NL" baseline="0"/>
              <a:t>Logistische groeicurve </a:t>
            </a:r>
            <a:endParaRPr lang="nl-NL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5"/>
          <c:order val="0"/>
          <c:tx>
            <c:strRef>
              <c:f>rekenblad!$K$1:$K$2</c:f>
              <c:strCache>
                <c:ptCount val="1"/>
                <c:pt idx="0">
                  <c:v>Cumulatief 0</c:v>
                </c:pt>
              </c:strCache>
            </c:strRef>
          </c:tx>
          <c:marker>
            <c:symbol val="none"/>
          </c:marker>
          <c:cat>
            <c:numRef>
              <c:f>rekenblad!$A$3:$A$92</c:f>
              <c:numCache>
                <c:formatCode>m/d/yyyy</c:formatCode>
                <c:ptCount val="90"/>
                <c:pt idx="0">
                  <c:v>43497</c:v>
                </c:pt>
                <c:pt idx="1">
                  <c:v>43498</c:v>
                </c:pt>
                <c:pt idx="2">
                  <c:v>43499</c:v>
                </c:pt>
                <c:pt idx="3">
                  <c:v>43500</c:v>
                </c:pt>
                <c:pt idx="4">
                  <c:v>43501</c:v>
                </c:pt>
                <c:pt idx="5">
                  <c:v>43502</c:v>
                </c:pt>
                <c:pt idx="6">
                  <c:v>43503</c:v>
                </c:pt>
                <c:pt idx="7">
                  <c:v>43504</c:v>
                </c:pt>
                <c:pt idx="8">
                  <c:v>43505</c:v>
                </c:pt>
                <c:pt idx="9">
                  <c:v>43506</c:v>
                </c:pt>
                <c:pt idx="10">
                  <c:v>43507</c:v>
                </c:pt>
                <c:pt idx="11">
                  <c:v>43508</c:v>
                </c:pt>
                <c:pt idx="12">
                  <c:v>43509</c:v>
                </c:pt>
                <c:pt idx="13">
                  <c:v>43510</c:v>
                </c:pt>
                <c:pt idx="14">
                  <c:v>43511</c:v>
                </c:pt>
                <c:pt idx="15">
                  <c:v>43512</c:v>
                </c:pt>
                <c:pt idx="16">
                  <c:v>43513</c:v>
                </c:pt>
                <c:pt idx="17">
                  <c:v>43514</c:v>
                </c:pt>
                <c:pt idx="18">
                  <c:v>43515</c:v>
                </c:pt>
                <c:pt idx="19">
                  <c:v>43516</c:v>
                </c:pt>
                <c:pt idx="20">
                  <c:v>43517</c:v>
                </c:pt>
                <c:pt idx="21">
                  <c:v>43518</c:v>
                </c:pt>
                <c:pt idx="22">
                  <c:v>43519</c:v>
                </c:pt>
                <c:pt idx="23">
                  <c:v>43520</c:v>
                </c:pt>
                <c:pt idx="24">
                  <c:v>43521</c:v>
                </c:pt>
                <c:pt idx="25">
                  <c:v>43522</c:v>
                </c:pt>
                <c:pt idx="26">
                  <c:v>43523</c:v>
                </c:pt>
                <c:pt idx="27">
                  <c:v>43524</c:v>
                </c:pt>
                <c:pt idx="28">
                  <c:v>43525</c:v>
                </c:pt>
                <c:pt idx="29">
                  <c:v>43526</c:v>
                </c:pt>
                <c:pt idx="30">
                  <c:v>43527</c:v>
                </c:pt>
                <c:pt idx="31">
                  <c:v>43528</c:v>
                </c:pt>
                <c:pt idx="32">
                  <c:v>43529</c:v>
                </c:pt>
                <c:pt idx="33">
                  <c:v>43530</c:v>
                </c:pt>
                <c:pt idx="34">
                  <c:v>43531</c:v>
                </c:pt>
                <c:pt idx="35">
                  <c:v>43532</c:v>
                </c:pt>
                <c:pt idx="36">
                  <c:v>43533</c:v>
                </c:pt>
                <c:pt idx="37">
                  <c:v>43534</c:v>
                </c:pt>
                <c:pt idx="38">
                  <c:v>43535</c:v>
                </c:pt>
                <c:pt idx="39">
                  <c:v>43536</c:v>
                </c:pt>
                <c:pt idx="40">
                  <c:v>43537</c:v>
                </c:pt>
                <c:pt idx="41">
                  <c:v>43538</c:v>
                </c:pt>
                <c:pt idx="42">
                  <c:v>43539</c:v>
                </c:pt>
                <c:pt idx="43">
                  <c:v>43540</c:v>
                </c:pt>
                <c:pt idx="44">
                  <c:v>43541</c:v>
                </c:pt>
                <c:pt idx="45">
                  <c:v>43542</c:v>
                </c:pt>
                <c:pt idx="46">
                  <c:v>43543</c:v>
                </c:pt>
                <c:pt idx="47">
                  <c:v>43544</c:v>
                </c:pt>
                <c:pt idx="48">
                  <c:v>43545</c:v>
                </c:pt>
                <c:pt idx="49">
                  <c:v>43546</c:v>
                </c:pt>
                <c:pt idx="50">
                  <c:v>43547</c:v>
                </c:pt>
                <c:pt idx="51">
                  <c:v>43548</c:v>
                </c:pt>
                <c:pt idx="52">
                  <c:v>43549</c:v>
                </c:pt>
                <c:pt idx="53">
                  <c:v>43550</c:v>
                </c:pt>
                <c:pt idx="54">
                  <c:v>43551</c:v>
                </c:pt>
                <c:pt idx="55">
                  <c:v>43552</c:v>
                </c:pt>
                <c:pt idx="56">
                  <c:v>43553</c:v>
                </c:pt>
                <c:pt idx="57">
                  <c:v>43554</c:v>
                </c:pt>
                <c:pt idx="58">
                  <c:v>43555</c:v>
                </c:pt>
                <c:pt idx="59">
                  <c:v>43556</c:v>
                </c:pt>
                <c:pt idx="60">
                  <c:v>43557</c:v>
                </c:pt>
                <c:pt idx="61">
                  <c:v>43558</c:v>
                </c:pt>
                <c:pt idx="62">
                  <c:v>43559</c:v>
                </c:pt>
                <c:pt idx="63">
                  <c:v>43560</c:v>
                </c:pt>
                <c:pt idx="64">
                  <c:v>43561</c:v>
                </c:pt>
                <c:pt idx="65">
                  <c:v>43562</c:v>
                </c:pt>
                <c:pt idx="66">
                  <c:v>43563</c:v>
                </c:pt>
                <c:pt idx="67">
                  <c:v>43564</c:v>
                </c:pt>
                <c:pt idx="68">
                  <c:v>43565</c:v>
                </c:pt>
                <c:pt idx="69">
                  <c:v>43566</c:v>
                </c:pt>
                <c:pt idx="70">
                  <c:v>43567</c:v>
                </c:pt>
                <c:pt idx="71">
                  <c:v>43568</c:v>
                </c:pt>
                <c:pt idx="72">
                  <c:v>43569</c:v>
                </c:pt>
                <c:pt idx="73">
                  <c:v>43570</c:v>
                </c:pt>
                <c:pt idx="74">
                  <c:v>43571</c:v>
                </c:pt>
                <c:pt idx="75">
                  <c:v>43572</c:v>
                </c:pt>
                <c:pt idx="76">
                  <c:v>43573</c:v>
                </c:pt>
                <c:pt idx="77">
                  <c:v>43574</c:v>
                </c:pt>
                <c:pt idx="78">
                  <c:v>43575</c:v>
                </c:pt>
                <c:pt idx="79">
                  <c:v>43576</c:v>
                </c:pt>
                <c:pt idx="80">
                  <c:v>43577</c:v>
                </c:pt>
                <c:pt idx="81">
                  <c:v>43578</c:v>
                </c:pt>
                <c:pt idx="82">
                  <c:v>43579</c:v>
                </c:pt>
                <c:pt idx="83">
                  <c:v>43580</c:v>
                </c:pt>
                <c:pt idx="84">
                  <c:v>43581</c:v>
                </c:pt>
                <c:pt idx="85">
                  <c:v>43582</c:v>
                </c:pt>
                <c:pt idx="86">
                  <c:v>43583</c:v>
                </c:pt>
                <c:pt idx="87">
                  <c:v>43584</c:v>
                </c:pt>
                <c:pt idx="88">
                  <c:v>43585</c:v>
                </c:pt>
                <c:pt idx="89">
                  <c:v>43586</c:v>
                </c:pt>
              </c:numCache>
            </c:numRef>
          </c:cat>
          <c:val>
            <c:numRef>
              <c:f>rekenblad!$K$4:$K$92</c:f>
              <c:numCache>
                <c:formatCode>General</c:formatCode>
                <c:ptCount val="8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F75-42CF-9661-A280BA6833F2}"/>
            </c:ext>
          </c:extLst>
        </c:ser>
        <c:ser>
          <c:idx val="1"/>
          <c:order val="1"/>
          <c:tx>
            <c:strRef>
              <c:f>rekenblad!$S$1</c:f>
              <c:strCache>
                <c:ptCount val="1"/>
                <c:pt idx="0">
                  <c:v>Logistisch</c:v>
                </c:pt>
              </c:strCache>
            </c:strRef>
          </c:tx>
          <c:marker>
            <c:symbol val="none"/>
          </c:marker>
          <c:val>
            <c:numRef>
              <c:f>rekenblad!$S$4:$S$92</c:f>
              <c:numCache>
                <c:formatCode>General</c:formatCode>
                <c:ptCount val="8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09D-4CB7-BF9B-98D46A477F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38720"/>
        <c:axId val="42240256"/>
      </c:lineChart>
      <c:dateAx>
        <c:axId val="42238720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42240256"/>
        <c:crosses val="autoZero"/>
        <c:auto val="1"/>
        <c:lblOffset val="100"/>
        <c:baseTimeUnit val="days"/>
      </c:dateAx>
      <c:valAx>
        <c:axId val="422402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Cumulatieve</a:t>
                </a:r>
                <a:r>
                  <a:rPr lang="en-US" baseline="0"/>
                  <a:t> mijtval</a:t>
                </a: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422387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20</xdr:row>
      <xdr:rowOff>0</xdr:rowOff>
    </xdr:from>
    <xdr:to>
      <xdr:col>16</xdr:col>
      <xdr:colOff>476250</xdr:colOff>
      <xdr:row>48</xdr:row>
      <xdr:rowOff>142875</xdr:rowOff>
    </xdr:to>
    <xdr:graphicFrame macro="">
      <xdr:nvGraphicFramePr>
        <xdr:cNvPr id="2" name="Grafiek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16</xdr:col>
      <xdr:colOff>466725</xdr:colOff>
      <xdr:row>75</xdr:row>
      <xdr:rowOff>114300</xdr:rowOff>
    </xdr:to>
    <xdr:graphicFrame macro="">
      <xdr:nvGraphicFramePr>
        <xdr:cNvPr id="3" name="Grafiek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0.62069</cdr:x>
      <cdr:y>0.12844</cdr:y>
    </cdr:from>
    <cdr:to>
      <cdr:x>0.73103</cdr:x>
      <cdr:y>0.34862</cdr:y>
    </cdr:to>
    <cdr:sp macro="" textlink="">
      <cdr:nvSpPr>
        <cdr:cNvPr id="2" name="Tekstvak 1"/>
        <cdr:cNvSpPr txBox="1"/>
      </cdr:nvSpPr>
      <cdr:spPr>
        <a:xfrm xmlns:a="http://schemas.openxmlformats.org/drawingml/2006/main">
          <a:off x="5143501" y="53339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nl-NL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20</xdr:row>
      <xdr:rowOff>0</xdr:rowOff>
    </xdr:from>
    <xdr:to>
      <xdr:col>16</xdr:col>
      <xdr:colOff>476250</xdr:colOff>
      <xdr:row>48</xdr:row>
      <xdr:rowOff>142875</xdr:rowOff>
    </xdr:to>
    <xdr:graphicFrame macro="">
      <xdr:nvGraphicFramePr>
        <xdr:cNvPr id="2" name="Grafiek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16</xdr:col>
      <xdr:colOff>466725</xdr:colOff>
      <xdr:row>75</xdr:row>
      <xdr:rowOff>114300</xdr:rowOff>
    </xdr:to>
    <xdr:graphicFrame macro="">
      <xdr:nvGraphicFramePr>
        <xdr:cNvPr id="3" name="Grafiek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0.62069</cdr:x>
      <cdr:y>0.12844</cdr:y>
    </cdr:from>
    <cdr:to>
      <cdr:x>0.73103</cdr:x>
      <cdr:y>0.34862</cdr:y>
    </cdr:to>
    <cdr:sp macro="" textlink="">
      <cdr:nvSpPr>
        <cdr:cNvPr id="2" name="Tekstvak 1"/>
        <cdr:cNvSpPr txBox="1"/>
      </cdr:nvSpPr>
      <cdr:spPr>
        <a:xfrm xmlns:a="http://schemas.openxmlformats.org/drawingml/2006/main">
          <a:off x="5143501" y="53339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nl-NL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20</xdr:row>
      <xdr:rowOff>0</xdr:rowOff>
    </xdr:from>
    <xdr:to>
      <xdr:col>16</xdr:col>
      <xdr:colOff>476250</xdr:colOff>
      <xdr:row>48</xdr:row>
      <xdr:rowOff>142875</xdr:rowOff>
    </xdr:to>
    <xdr:graphicFrame macro="">
      <xdr:nvGraphicFramePr>
        <xdr:cNvPr id="2" name="Grafiek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16</xdr:col>
      <xdr:colOff>466725</xdr:colOff>
      <xdr:row>75</xdr:row>
      <xdr:rowOff>114300</xdr:rowOff>
    </xdr:to>
    <xdr:graphicFrame macro="">
      <xdr:nvGraphicFramePr>
        <xdr:cNvPr id="3" name="Grafiek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0.62069</cdr:x>
      <cdr:y>0.12844</cdr:y>
    </cdr:from>
    <cdr:to>
      <cdr:x>0.73103</cdr:x>
      <cdr:y>0.34862</cdr:y>
    </cdr:to>
    <cdr:sp macro="" textlink="">
      <cdr:nvSpPr>
        <cdr:cNvPr id="2" name="Tekstvak 1"/>
        <cdr:cNvSpPr txBox="1"/>
      </cdr:nvSpPr>
      <cdr:spPr>
        <a:xfrm xmlns:a="http://schemas.openxmlformats.org/drawingml/2006/main">
          <a:off x="5143501" y="53339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nl-NL" sz="1100"/>
        </a:p>
      </cdr:txBody>
    </cdr:sp>
  </cdr:relSizeAnchor>
</c:userShape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34"/>
  <sheetViews>
    <sheetView showGridLines="0" tabSelected="1" zoomScale="90" zoomScaleNormal="90" workbookViewId="0">
      <pane ySplit="1" topLeftCell="A2" activePane="bottomLeft" state="frozen"/>
      <selection pane="bottomLeft" activeCell="E9" sqref="E9"/>
    </sheetView>
  </sheetViews>
  <sheetFormatPr defaultRowHeight="15" x14ac:dyDescent="0.25"/>
  <cols>
    <col min="1" max="1" width="30" style="17" customWidth="1"/>
    <col min="2" max="2" width="8.7109375" style="67" customWidth="1"/>
    <col min="3" max="3" width="12" style="21" customWidth="1"/>
    <col min="4" max="4" width="10.5703125" style="22" bestFit="1" customWidth="1"/>
    <col min="7" max="9" width="8.7109375" customWidth="1"/>
    <col min="10" max="10" width="14.28515625" hidden="1" customWidth="1"/>
  </cols>
  <sheetData>
    <row r="1" spans="1:10" x14ac:dyDescent="0.25">
      <c r="A1" s="17" t="s">
        <v>0</v>
      </c>
      <c r="B1" s="65" t="s">
        <v>1</v>
      </c>
      <c r="G1" t="s">
        <v>1</v>
      </c>
      <c r="H1" t="s">
        <v>2</v>
      </c>
      <c r="I1" t="s">
        <v>3</v>
      </c>
      <c r="J1" s="7" t="s">
        <v>4</v>
      </c>
    </row>
    <row r="2" spans="1:10" x14ac:dyDescent="0.25">
      <c r="A2" s="17" t="s">
        <v>5</v>
      </c>
      <c r="B2" s="65" t="s">
        <v>113</v>
      </c>
      <c r="G2" t="s">
        <v>113</v>
      </c>
      <c r="H2" t="s">
        <v>113</v>
      </c>
      <c r="I2" t="s">
        <v>113</v>
      </c>
      <c r="J2" s="7" t="s">
        <v>6</v>
      </c>
    </row>
    <row r="3" spans="1:10" x14ac:dyDescent="0.25">
      <c r="A3" s="17" t="s">
        <v>7</v>
      </c>
      <c r="B3" s="65" t="s">
        <v>114</v>
      </c>
      <c r="G3" t="s">
        <v>114</v>
      </c>
      <c r="H3" t="s">
        <v>114</v>
      </c>
      <c r="I3" t="s">
        <v>114</v>
      </c>
      <c r="J3" s="7" t="s">
        <v>8</v>
      </c>
    </row>
    <row r="4" spans="1:10" x14ac:dyDescent="0.25">
      <c r="B4" s="34"/>
      <c r="J4" s="8"/>
    </row>
    <row r="5" spans="1:10" x14ac:dyDescent="0.25">
      <c r="A5" s="18" t="s">
        <v>9</v>
      </c>
      <c r="B5" s="35"/>
      <c r="C5" s="15" t="s">
        <v>115</v>
      </c>
      <c r="D5" s="16" t="s">
        <v>10</v>
      </c>
      <c r="J5" s="12" t="s">
        <v>11</v>
      </c>
    </row>
    <row r="6" spans="1:10" x14ac:dyDescent="0.25">
      <c r="A6" s="17">
        <f>+A7-1</f>
        <v>43495</v>
      </c>
      <c r="B6" s="35"/>
      <c r="C6" s="15" t="s">
        <v>12</v>
      </c>
      <c r="D6" s="16"/>
      <c r="J6" s="9"/>
    </row>
    <row r="7" spans="1:10" x14ac:dyDescent="0.25">
      <c r="A7" s="17">
        <f>+A8-1</f>
        <v>43496</v>
      </c>
      <c r="B7" s="35"/>
      <c r="C7" s="15"/>
      <c r="D7" s="16"/>
      <c r="J7" s="9"/>
    </row>
    <row r="8" spans="1:10" x14ac:dyDescent="0.25">
      <c r="A8" s="23">
        <v>43497</v>
      </c>
      <c r="B8" s="34"/>
      <c r="C8" s="21">
        <f>+rekenblad!J3</f>
        <v>0</v>
      </c>
      <c r="D8" s="22">
        <f>+rekenblad!K3</f>
        <v>0</v>
      </c>
      <c r="J8" s="11">
        <v>10</v>
      </c>
    </row>
    <row r="9" spans="1:10" x14ac:dyDescent="0.25">
      <c r="A9" s="17">
        <f>+A8+1</f>
        <v>43498</v>
      </c>
      <c r="B9" s="65"/>
      <c r="C9" s="21">
        <f>+rekenblad!J4</f>
        <v>0</v>
      </c>
      <c r="D9" s="22">
        <f>+rekenblad!K4</f>
        <v>0</v>
      </c>
      <c r="J9" s="11"/>
    </row>
    <row r="10" spans="1:10" x14ac:dyDescent="0.25">
      <c r="A10" s="17">
        <f t="shared" ref="A10:A73" si="0">+A9+1</f>
        <v>43499</v>
      </c>
      <c r="B10" s="65"/>
      <c r="C10" s="21">
        <f>+rekenblad!J5</f>
        <v>0</v>
      </c>
      <c r="D10" s="22">
        <f>+rekenblad!K5</f>
        <v>0</v>
      </c>
      <c r="J10" s="11"/>
    </row>
    <row r="11" spans="1:10" x14ac:dyDescent="0.25">
      <c r="A11" s="17">
        <f t="shared" si="0"/>
        <v>43500</v>
      </c>
      <c r="B11" s="65"/>
      <c r="C11" s="21">
        <f>+rekenblad!J6</f>
        <v>0</v>
      </c>
      <c r="D11" s="22">
        <f>+rekenblad!K6</f>
        <v>0</v>
      </c>
      <c r="J11" s="7"/>
    </row>
    <row r="12" spans="1:10" x14ac:dyDescent="0.25">
      <c r="A12" s="17">
        <f t="shared" si="0"/>
        <v>43501</v>
      </c>
      <c r="B12" s="65"/>
      <c r="C12" s="21">
        <f>+rekenblad!J7</f>
        <v>0</v>
      </c>
      <c r="D12" s="22">
        <f>+rekenblad!K7</f>
        <v>0</v>
      </c>
      <c r="J12" s="7"/>
    </row>
    <row r="13" spans="1:10" x14ac:dyDescent="0.25">
      <c r="A13" s="17">
        <f t="shared" si="0"/>
        <v>43502</v>
      </c>
      <c r="B13" s="65"/>
      <c r="C13" s="21">
        <f>+rekenblad!J8</f>
        <v>0</v>
      </c>
      <c r="D13" s="22">
        <f>+rekenblad!K8</f>
        <v>0</v>
      </c>
      <c r="J13" s="7"/>
    </row>
    <row r="14" spans="1:10" x14ac:dyDescent="0.25">
      <c r="A14" s="17">
        <f t="shared" si="0"/>
        <v>43503</v>
      </c>
      <c r="B14" s="65"/>
      <c r="C14" s="21">
        <f>+rekenblad!J9</f>
        <v>0</v>
      </c>
      <c r="D14" s="22">
        <f>+rekenblad!K9</f>
        <v>0</v>
      </c>
      <c r="J14" s="7"/>
    </row>
    <row r="15" spans="1:10" x14ac:dyDescent="0.25">
      <c r="A15" s="17">
        <f t="shared" si="0"/>
        <v>43504</v>
      </c>
      <c r="B15" s="65"/>
      <c r="C15" s="21">
        <f>+rekenblad!J10</f>
        <v>0</v>
      </c>
      <c r="D15" s="22">
        <f>+rekenblad!K10</f>
        <v>0</v>
      </c>
      <c r="J15" s="7">
        <v>14</v>
      </c>
    </row>
    <row r="16" spans="1:10" x14ac:dyDescent="0.25">
      <c r="A16" s="17">
        <f t="shared" si="0"/>
        <v>43505</v>
      </c>
      <c r="B16" s="65"/>
      <c r="C16" s="21">
        <f>+rekenblad!J11</f>
        <v>0</v>
      </c>
      <c r="D16" s="22">
        <f>+rekenblad!K11</f>
        <v>0</v>
      </c>
      <c r="J16" s="7"/>
    </row>
    <row r="17" spans="1:10" x14ac:dyDescent="0.25">
      <c r="A17" s="17">
        <f t="shared" si="0"/>
        <v>43506</v>
      </c>
      <c r="B17" s="65"/>
      <c r="C17" s="21">
        <f>+rekenblad!J12</f>
        <v>0</v>
      </c>
      <c r="D17" s="22">
        <f>+rekenblad!K12</f>
        <v>0</v>
      </c>
      <c r="J17" s="7"/>
    </row>
    <row r="18" spans="1:10" x14ac:dyDescent="0.25">
      <c r="A18" s="17">
        <f t="shared" si="0"/>
        <v>43507</v>
      </c>
      <c r="B18" s="65"/>
      <c r="C18" s="21">
        <f>+rekenblad!J13</f>
        <v>0</v>
      </c>
      <c r="D18" s="22">
        <f>+rekenblad!K13</f>
        <v>0</v>
      </c>
      <c r="J18" s="7"/>
    </row>
    <row r="19" spans="1:10" x14ac:dyDescent="0.25">
      <c r="A19" s="17">
        <f t="shared" si="0"/>
        <v>43508</v>
      </c>
      <c r="B19" s="65"/>
      <c r="C19" s="21">
        <f>+rekenblad!J14</f>
        <v>0</v>
      </c>
      <c r="D19" s="22">
        <f>+rekenblad!K14</f>
        <v>0</v>
      </c>
      <c r="J19" s="7"/>
    </row>
    <row r="20" spans="1:10" x14ac:dyDescent="0.25">
      <c r="A20" s="17">
        <f t="shared" si="0"/>
        <v>43509</v>
      </c>
      <c r="B20" s="65"/>
      <c r="C20" s="21">
        <f>+rekenblad!J15</f>
        <v>0</v>
      </c>
      <c r="D20" s="22">
        <f>+rekenblad!K15</f>
        <v>0</v>
      </c>
      <c r="J20" s="7"/>
    </row>
    <row r="21" spans="1:10" x14ac:dyDescent="0.25">
      <c r="A21" s="17">
        <f t="shared" si="0"/>
        <v>43510</v>
      </c>
      <c r="B21" s="65"/>
      <c r="C21" s="21">
        <f>+rekenblad!J16</f>
        <v>0</v>
      </c>
      <c r="D21" s="22">
        <f>+rekenblad!K16</f>
        <v>0</v>
      </c>
      <c r="J21" s="7"/>
    </row>
    <row r="22" spans="1:10" x14ac:dyDescent="0.25">
      <c r="A22" s="17">
        <f t="shared" si="0"/>
        <v>43511</v>
      </c>
      <c r="B22" s="65"/>
      <c r="C22" s="21">
        <f>+rekenblad!J17</f>
        <v>0</v>
      </c>
      <c r="D22" s="22">
        <f>+rekenblad!K17</f>
        <v>0</v>
      </c>
      <c r="J22" s="7">
        <v>16</v>
      </c>
    </row>
    <row r="23" spans="1:10" x14ac:dyDescent="0.25">
      <c r="A23" s="17">
        <f t="shared" si="0"/>
        <v>43512</v>
      </c>
      <c r="B23" s="65"/>
      <c r="C23" s="21">
        <f>+rekenblad!J18</f>
        <v>0</v>
      </c>
      <c r="D23" s="22">
        <f>+rekenblad!K18</f>
        <v>0</v>
      </c>
      <c r="J23" s="7"/>
    </row>
    <row r="24" spans="1:10" x14ac:dyDescent="0.25">
      <c r="A24" s="17">
        <f t="shared" si="0"/>
        <v>43513</v>
      </c>
      <c r="B24" s="65"/>
      <c r="C24" s="21">
        <f>+rekenblad!J19</f>
        <v>0</v>
      </c>
      <c r="D24" s="22">
        <f>+rekenblad!K19</f>
        <v>0</v>
      </c>
      <c r="J24" s="7"/>
    </row>
    <row r="25" spans="1:10" x14ac:dyDescent="0.25">
      <c r="A25" s="17">
        <f t="shared" si="0"/>
        <v>43514</v>
      </c>
      <c r="B25" s="65"/>
      <c r="C25" s="21">
        <f>+rekenblad!J20</f>
        <v>0</v>
      </c>
      <c r="D25" s="22">
        <f>+rekenblad!K20</f>
        <v>0</v>
      </c>
      <c r="J25" s="7"/>
    </row>
    <row r="26" spans="1:10" x14ac:dyDescent="0.25">
      <c r="A26" s="17">
        <f t="shared" si="0"/>
        <v>43515</v>
      </c>
      <c r="B26" s="65"/>
      <c r="C26" s="21">
        <f>+rekenblad!J21</f>
        <v>0</v>
      </c>
      <c r="D26" s="22">
        <f>+rekenblad!K21</f>
        <v>0</v>
      </c>
      <c r="J26" s="7"/>
    </row>
    <row r="27" spans="1:10" x14ac:dyDescent="0.25">
      <c r="A27" s="17">
        <f t="shared" si="0"/>
        <v>43516</v>
      </c>
      <c r="B27" s="65"/>
      <c r="C27" s="21">
        <f>+rekenblad!J22</f>
        <v>0</v>
      </c>
      <c r="D27" s="22">
        <f>+rekenblad!K22</f>
        <v>0</v>
      </c>
      <c r="J27" s="7"/>
    </row>
    <row r="28" spans="1:10" x14ac:dyDescent="0.25">
      <c r="A28" s="17">
        <f t="shared" si="0"/>
        <v>43517</v>
      </c>
      <c r="B28" s="65"/>
      <c r="C28" s="21">
        <f>+rekenblad!J23</f>
        <v>0</v>
      </c>
      <c r="D28" s="22">
        <f>+rekenblad!K23</f>
        <v>0</v>
      </c>
      <c r="J28" s="7"/>
    </row>
    <row r="29" spans="1:10" x14ac:dyDescent="0.25">
      <c r="A29" s="17">
        <f t="shared" si="0"/>
        <v>43518</v>
      </c>
      <c r="B29" s="65"/>
      <c r="C29" s="21">
        <f>+rekenblad!J24</f>
        <v>0</v>
      </c>
      <c r="D29" s="22">
        <f>+rekenblad!K24</f>
        <v>0</v>
      </c>
      <c r="J29" s="7">
        <v>9</v>
      </c>
    </row>
    <row r="30" spans="1:10" x14ac:dyDescent="0.25">
      <c r="A30" s="17">
        <f t="shared" si="0"/>
        <v>43519</v>
      </c>
      <c r="B30" s="65"/>
      <c r="C30" s="21">
        <f>+rekenblad!J25</f>
        <v>0</v>
      </c>
      <c r="D30" s="22">
        <f>+rekenblad!K25</f>
        <v>0</v>
      </c>
      <c r="J30" s="7"/>
    </row>
    <row r="31" spans="1:10" x14ac:dyDescent="0.25">
      <c r="A31" s="17">
        <f t="shared" si="0"/>
        <v>43520</v>
      </c>
      <c r="B31" s="65"/>
      <c r="C31" s="21">
        <f>+rekenblad!J26</f>
        <v>0</v>
      </c>
      <c r="D31" s="22">
        <f>+rekenblad!K26</f>
        <v>0</v>
      </c>
      <c r="J31" s="7"/>
    </row>
    <row r="32" spans="1:10" x14ac:dyDescent="0.25">
      <c r="A32" s="17">
        <f t="shared" si="0"/>
        <v>43521</v>
      </c>
      <c r="B32" s="65"/>
      <c r="C32" s="21">
        <f>+rekenblad!J27</f>
        <v>0</v>
      </c>
      <c r="D32" s="22">
        <f>+rekenblad!K27</f>
        <v>0</v>
      </c>
      <c r="J32" s="7"/>
    </row>
    <row r="33" spans="1:10" x14ac:dyDescent="0.25">
      <c r="A33" s="17">
        <f t="shared" si="0"/>
        <v>43522</v>
      </c>
      <c r="B33" s="65"/>
      <c r="C33" s="21">
        <f>+rekenblad!J28</f>
        <v>0</v>
      </c>
      <c r="D33" s="22">
        <f>+rekenblad!K28</f>
        <v>0</v>
      </c>
      <c r="J33" s="7"/>
    </row>
    <row r="34" spans="1:10" x14ac:dyDescent="0.25">
      <c r="A34" s="17">
        <f t="shared" si="0"/>
        <v>43523</v>
      </c>
      <c r="B34" s="65"/>
      <c r="C34" s="21">
        <f>+rekenblad!J29</f>
        <v>0</v>
      </c>
      <c r="D34" s="22">
        <f>+rekenblad!K29</f>
        <v>0</v>
      </c>
      <c r="J34" s="7"/>
    </row>
    <row r="35" spans="1:10" x14ac:dyDescent="0.25">
      <c r="A35" s="17">
        <f t="shared" si="0"/>
        <v>43524</v>
      </c>
      <c r="B35" s="65"/>
      <c r="C35" s="21">
        <f>+rekenblad!J30</f>
        <v>0</v>
      </c>
      <c r="D35" s="22">
        <f>+rekenblad!K30</f>
        <v>0</v>
      </c>
      <c r="J35" s="7"/>
    </row>
    <row r="36" spans="1:10" x14ac:dyDescent="0.25">
      <c r="A36" s="17">
        <f t="shared" si="0"/>
        <v>43525</v>
      </c>
      <c r="B36" s="65"/>
      <c r="C36" s="21">
        <f>+rekenblad!J31</f>
        <v>0</v>
      </c>
      <c r="D36" s="22">
        <f>+rekenblad!K31</f>
        <v>0</v>
      </c>
      <c r="J36" s="7">
        <v>10</v>
      </c>
    </row>
    <row r="37" spans="1:10" x14ac:dyDescent="0.25">
      <c r="A37" s="17">
        <f t="shared" si="0"/>
        <v>43526</v>
      </c>
      <c r="B37" s="65"/>
      <c r="C37" s="21">
        <f>+rekenblad!J32</f>
        <v>0</v>
      </c>
      <c r="D37" s="22">
        <f>+rekenblad!K32</f>
        <v>0</v>
      </c>
      <c r="J37" s="7"/>
    </row>
    <row r="38" spans="1:10" x14ac:dyDescent="0.25">
      <c r="A38" s="17">
        <f t="shared" si="0"/>
        <v>43527</v>
      </c>
      <c r="B38" s="65"/>
      <c r="C38" s="21">
        <f>+rekenblad!J33</f>
        <v>0</v>
      </c>
      <c r="D38" s="22">
        <f>+rekenblad!K33</f>
        <v>0</v>
      </c>
      <c r="J38" s="7"/>
    </row>
    <row r="39" spans="1:10" x14ac:dyDescent="0.25">
      <c r="A39" s="17">
        <f t="shared" si="0"/>
        <v>43528</v>
      </c>
      <c r="B39" s="65"/>
      <c r="C39" s="21">
        <f>+rekenblad!J34</f>
        <v>0</v>
      </c>
      <c r="D39" s="22">
        <f>+rekenblad!K34</f>
        <v>0</v>
      </c>
      <c r="J39" s="7"/>
    </row>
    <row r="40" spans="1:10" x14ac:dyDescent="0.25">
      <c r="A40" s="17">
        <f t="shared" si="0"/>
        <v>43529</v>
      </c>
      <c r="B40" s="65"/>
      <c r="C40" s="21">
        <f>+rekenblad!J35</f>
        <v>0</v>
      </c>
      <c r="D40" s="22">
        <f>+rekenblad!K35</f>
        <v>0</v>
      </c>
      <c r="J40" s="7"/>
    </row>
    <row r="41" spans="1:10" x14ac:dyDescent="0.25">
      <c r="A41" s="17">
        <f t="shared" si="0"/>
        <v>43530</v>
      </c>
      <c r="B41" s="65"/>
      <c r="C41" s="21">
        <f>+rekenblad!J36</f>
        <v>0</v>
      </c>
      <c r="D41" s="22">
        <f>+rekenblad!K36</f>
        <v>0</v>
      </c>
      <c r="J41" s="7"/>
    </row>
    <row r="42" spans="1:10" x14ac:dyDescent="0.25">
      <c r="A42" s="17">
        <f t="shared" si="0"/>
        <v>43531</v>
      </c>
      <c r="B42" s="65"/>
      <c r="C42" s="21">
        <f>+rekenblad!J37</f>
        <v>0</v>
      </c>
      <c r="D42" s="22">
        <f>+rekenblad!K37</f>
        <v>0</v>
      </c>
      <c r="J42" s="7"/>
    </row>
    <row r="43" spans="1:10" x14ac:dyDescent="0.25">
      <c r="A43" s="17">
        <f t="shared" si="0"/>
        <v>43532</v>
      </c>
      <c r="B43" s="65"/>
      <c r="C43" s="21">
        <f>+rekenblad!J38</f>
        <v>0</v>
      </c>
      <c r="D43" s="22">
        <f>+rekenblad!K38</f>
        <v>0</v>
      </c>
      <c r="J43" s="7">
        <v>13</v>
      </c>
    </row>
    <row r="44" spans="1:10" x14ac:dyDescent="0.25">
      <c r="A44" s="17">
        <f t="shared" si="0"/>
        <v>43533</v>
      </c>
      <c r="B44" s="65"/>
      <c r="C44" s="21">
        <f>+rekenblad!J39</f>
        <v>0</v>
      </c>
      <c r="D44" s="22">
        <f>+rekenblad!K39</f>
        <v>0</v>
      </c>
      <c r="J44" s="7"/>
    </row>
    <row r="45" spans="1:10" x14ac:dyDescent="0.25">
      <c r="A45" s="17">
        <f t="shared" si="0"/>
        <v>43534</v>
      </c>
      <c r="B45" s="65"/>
      <c r="C45" s="21">
        <f>+rekenblad!J40</f>
        <v>0</v>
      </c>
      <c r="D45" s="22">
        <f>+rekenblad!K40</f>
        <v>0</v>
      </c>
      <c r="J45" s="7"/>
    </row>
    <row r="46" spans="1:10" x14ac:dyDescent="0.25">
      <c r="A46" s="17">
        <f t="shared" si="0"/>
        <v>43535</v>
      </c>
      <c r="B46" s="65"/>
      <c r="C46" s="21">
        <f>+rekenblad!J41</f>
        <v>0</v>
      </c>
      <c r="D46" s="22">
        <f>+rekenblad!K41</f>
        <v>0</v>
      </c>
      <c r="J46" s="7"/>
    </row>
    <row r="47" spans="1:10" x14ac:dyDescent="0.25">
      <c r="A47" s="17">
        <f t="shared" si="0"/>
        <v>43536</v>
      </c>
      <c r="B47" s="65"/>
      <c r="C47" s="21">
        <f>+rekenblad!J42</f>
        <v>0</v>
      </c>
      <c r="D47" s="22">
        <f>+rekenblad!K42</f>
        <v>0</v>
      </c>
      <c r="J47" s="7"/>
    </row>
    <row r="48" spans="1:10" x14ac:dyDescent="0.25">
      <c r="A48" s="17">
        <f t="shared" si="0"/>
        <v>43537</v>
      </c>
      <c r="B48" s="65"/>
      <c r="C48" s="21">
        <f>+rekenblad!J43</f>
        <v>0</v>
      </c>
      <c r="D48" s="22">
        <f>+rekenblad!K43</f>
        <v>0</v>
      </c>
      <c r="J48" s="7"/>
    </row>
    <row r="49" spans="1:10" x14ac:dyDescent="0.25">
      <c r="A49" s="17">
        <f t="shared" si="0"/>
        <v>43538</v>
      </c>
      <c r="B49" s="65"/>
      <c r="C49" s="21">
        <f>+rekenblad!J44</f>
        <v>0</v>
      </c>
      <c r="D49" s="22">
        <f>+rekenblad!K44</f>
        <v>0</v>
      </c>
      <c r="J49" s="7"/>
    </row>
    <row r="50" spans="1:10" x14ac:dyDescent="0.25">
      <c r="A50" s="17">
        <f t="shared" si="0"/>
        <v>43539</v>
      </c>
      <c r="B50" s="65"/>
      <c r="C50" s="21">
        <f>+rekenblad!J45</f>
        <v>0</v>
      </c>
      <c r="D50" s="22">
        <f>+rekenblad!K45</f>
        <v>0</v>
      </c>
      <c r="J50" s="7">
        <v>3</v>
      </c>
    </row>
    <row r="51" spans="1:10" x14ac:dyDescent="0.25">
      <c r="A51" s="17">
        <f t="shared" si="0"/>
        <v>43540</v>
      </c>
      <c r="B51" s="65"/>
      <c r="C51" s="21">
        <f>+rekenblad!J46</f>
        <v>0</v>
      </c>
      <c r="D51" s="22">
        <f>+rekenblad!K46</f>
        <v>0</v>
      </c>
      <c r="J51" s="7"/>
    </row>
    <row r="52" spans="1:10" x14ac:dyDescent="0.25">
      <c r="A52" s="17">
        <f t="shared" si="0"/>
        <v>43541</v>
      </c>
      <c r="B52" s="65"/>
      <c r="C52" s="21">
        <f>+rekenblad!J47</f>
        <v>0</v>
      </c>
      <c r="D52" s="22">
        <f>+rekenblad!K47</f>
        <v>0</v>
      </c>
      <c r="J52" s="7"/>
    </row>
    <row r="53" spans="1:10" x14ac:dyDescent="0.25">
      <c r="A53" s="17">
        <f t="shared" si="0"/>
        <v>43542</v>
      </c>
      <c r="B53" s="65"/>
      <c r="C53" s="21">
        <f>+rekenblad!J48</f>
        <v>0</v>
      </c>
      <c r="D53" s="22">
        <f>+rekenblad!K48</f>
        <v>0</v>
      </c>
      <c r="J53" s="7"/>
    </row>
    <row r="54" spans="1:10" x14ac:dyDescent="0.25">
      <c r="A54" s="17">
        <f t="shared" si="0"/>
        <v>43543</v>
      </c>
      <c r="B54" s="65"/>
      <c r="C54" s="21">
        <f>+rekenblad!J49</f>
        <v>0</v>
      </c>
      <c r="D54" s="22">
        <f>+rekenblad!K49</f>
        <v>0</v>
      </c>
      <c r="J54" s="7"/>
    </row>
    <row r="55" spans="1:10" x14ac:dyDescent="0.25">
      <c r="A55" s="17">
        <f t="shared" si="0"/>
        <v>43544</v>
      </c>
      <c r="B55" s="65"/>
      <c r="C55" s="21">
        <f>+rekenblad!J50</f>
        <v>0</v>
      </c>
      <c r="D55" s="22">
        <f>+rekenblad!K50</f>
        <v>0</v>
      </c>
      <c r="J55" s="7"/>
    </row>
    <row r="56" spans="1:10" x14ac:dyDescent="0.25">
      <c r="A56" s="17">
        <f t="shared" si="0"/>
        <v>43545</v>
      </c>
      <c r="B56" s="65"/>
      <c r="C56" s="21">
        <f>+rekenblad!J51</f>
        <v>0</v>
      </c>
      <c r="D56" s="22">
        <f>+rekenblad!K51</f>
        <v>0</v>
      </c>
      <c r="J56" s="7"/>
    </row>
    <row r="57" spans="1:10" x14ac:dyDescent="0.25">
      <c r="A57" s="17">
        <f t="shared" si="0"/>
        <v>43546</v>
      </c>
      <c r="B57" s="65"/>
      <c r="C57" s="21">
        <f>+rekenblad!J52</f>
        <v>0</v>
      </c>
      <c r="D57" s="22">
        <f>+rekenblad!K52</f>
        <v>0</v>
      </c>
      <c r="J57" s="7">
        <v>10</v>
      </c>
    </row>
    <row r="58" spans="1:10" x14ac:dyDescent="0.25">
      <c r="A58" s="17">
        <f t="shared" si="0"/>
        <v>43547</v>
      </c>
      <c r="B58" s="65"/>
      <c r="C58" s="21">
        <f>+rekenblad!J53</f>
        <v>0</v>
      </c>
      <c r="D58" s="22">
        <f>+rekenblad!K53</f>
        <v>0</v>
      </c>
      <c r="J58" s="7"/>
    </row>
    <row r="59" spans="1:10" x14ac:dyDescent="0.25">
      <c r="A59" s="17">
        <f t="shared" si="0"/>
        <v>43548</v>
      </c>
      <c r="B59" s="65"/>
      <c r="C59" s="21">
        <f>+rekenblad!J54</f>
        <v>0</v>
      </c>
      <c r="D59" s="22">
        <f>+rekenblad!K54</f>
        <v>0</v>
      </c>
      <c r="J59" s="7"/>
    </row>
    <row r="60" spans="1:10" x14ac:dyDescent="0.25">
      <c r="A60" s="17">
        <f t="shared" si="0"/>
        <v>43549</v>
      </c>
      <c r="B60" s="65"/>
      <c r="C60" s="21">
        <f>+rekenblad!J55</f>
        <v>0</v>
      </c>
      <c r="D60" s="22">
        <f>+rekenblad!K55</f>
        <v>0</v>
      </c>
      <c r="J60" s="7"/>
    </row>
    <row r="61" spans="1:10" x14ac:dyDescent="0.25">
      <c r="A61" s="17">
        <f t="shared" si="0"/>
        <v>43550</v>
      </c>
      <c r="B61" s="65"/>
      <c r="C61" s="21">
        <f>+rekenblad!J56</f>
        <v>0</v>
      </c>
      <c r="D61" s="22">
        <f>+rekenblad!K56</f>
        <v>0</v>
      </c>
      <c r="J61" s="7"/>
    </row>
    <row r="62" spans="1:10" x14ac:dyDescent="0.25">
      <c r="A62" s="17">
        <f t="shared" si="0"/>
        <v>43551</v>
      </c>
      <c r="B62" s="65"/>
      <c r="C62" s="21">
        <f>+rekenblad!J57</f>
        <v>0</v>
      </c>
      <c r="D62" s="22">
        <f>+rekenblad!K57</f>
        <v>0</v>
      </c>
      <c r="J62" s="7"/>
    </row>
    <row r="63" spans="1:10" x14ac:dyDescent="0.25">
      <c r="A63" s="17">
        <f t="shared" si="0"/>
        <v>43552</v>
      </c>
      <c r="B63" s="65"/>
      <c r="C63" s="21">
        <f>+rekenblad!J58</f>
        <v>0</v>
      </c>
      <c r="D63" s="22">
        <f>+rekenblad!K58</f>
        <v>0</v>
      </c>
      <c r="J63" s="7"/>
    </row>
    <row r="64" spans="1:10" x14ac:dyDescent="0.25">
      <c r="A64" s="17">
        <f t="shared" si="0"/>
        <v>43553</v>
      </c>
      <c r="B64" s="65"/>
      <c r="C64" s="21">
        <f>+rekenblad!J59</f>
        <v>0</v>
      </c>
      <c r="D64" s="22">
        <f>+rekenblad!K59</f>
        <v>0</v>
      </c>
      <c r="J64" s="7"/>
    </row>
    <row r="65" spans="1:10" x14ac:dyDescent="0.25">
      <c r="A65" s="17">
        <f t="shared" si="0"/>
        <v>43554</v>
      </c>
      <c r="B65" s="65"/>
      <c r="C65" s="21">
        <f>+rekenblad!J60</f>
        <v>0</v>
      </c>
      <c r="D65" s="22">
        <f>+rekenblad!K60</f>
        <v>0</v>
      </c>
      <c r="J65" s="7"/>
    </row>
    <row r="66" spans="1:10" x14ac:dyDescent="0.25">
      <c r="A66" s="17">
        <f t="shared" si="0"/>
        <v>43555</v>
      </c>
      <c r="B66" s="65"/>
      <c r="C66" s="21">
        <f>+rekenblad!J61</f>
        <v>0</v>
      </c>
      <c r="D66" s="22">
        <f>+rekenblad!K61</f>
        <v>0</v>
      </c>
      <c r="J66" s="7"/>
    </row>
    <row r="67" spans="1:10" x14ac:dyDescent="0.25">
      <c r="A67" s="17">
        <f t="shared" si="0"/>
        <v>43556</v>
      </c>
      <c r="B67" s="65"/>
      <c r="C67" s="21">
        <f>+rekenblad!J62</f>
        <v>0</v>
      </c>
      <c r="D67" s="22">
        <f>+rekenblad!K62</f>
        <v>0</v>
      </c>
      <c r="J67" s="7"/>
    </row>
    <row r="68" spans="1:10" x14ac:dyDescent="0.25">
      <c r="A68" s="17">
        <f t="shared" si="0"/>
        <v>43557</v>
      </c>
      <c r="B68" s="65"/>
      <c r="C68" s="21">
        <f>+rekenblad!J63</f>
        <v>0</v>
      </c>
      <c r="D68" s="22">
        <f>+rekenblad!K63</f>
        <v>0</v>
      </c>
      <c r="J68" s="7"/>
    </row>
    <row r="69" spans="1:10" x14ac:dyDescent="0.25">
      <c r="A69" s="17">
        <f t="shared" si="0"/>
        <v>43558</v>
      </c>
      <c r="B69" s="65"/>
      <c r="C69" s="21">
        <f>+rekenblad!J64</f>
        <v>0</v>
      </c>
      <c r="D69" s="22">
        <f>+rekenblad!K64</f>
        <v>0</v>
      </c>
      <c r="J69" s="7"/>
    </row>
    <row r="70" spans="1:10" x14ac:dyDescent="0.25">
      <c r="A70" s="17">
        <f t="shared" si="0"/>
        <v>43559</v>
      </c>
      <c r="B70" s="65"/>
      <c r="C70" s="21">
        <f>+rekenblad!J65</f>
        <v>0</v>
      </c>
      <c r="D70" s="22">
        <f>+rekenblad!K65</f>
        <v>0</v>
      </c>
      <c r="J70" s="7"/>
    </row>
    <row r="71" spans="1:10" x14ac:dyDescent="0.25">
      <c r="A71" s="17">
        <f t="shared" si="0"/>
        <v>43560</v>
      </c>
      <c r="B71" s="65"/>
      <c r="C71" s="21">
        <f>+rekenblad!J66</f>
        <v>0</v>
      </c>
      <c r="D71" s="22">
        <f>+rekenblad!K66</f>
        <v>0</v>
      </c>
      <c r="J71" s="7"/>
    </row>
    <row r="72" spans="1:10" x14ac:dyDescent="0.25">
      <c r="A72" s="17">
        <f t="shared" si="0"/>
        <v>43561</v>
      </c>
      <c r="B72" s="65"/>
      <c r="C72" s="21">
        <f>+rekenblad!J67</f>
        <v>0</v>
      </c>
      <c r="D72" s="22">
        <f>+rekenblad!K67</f>
        <v>0</v>
      </c>
      <c r="J72" s="7"/>
    </row>
    <row r="73" spans="1:10" x14ac:dyDescent="0.25">
      <c r="A73" s="17">
        <f t="shared" si="0"/>
        <v>43562</v>
      </c>
      <c r="B73" s="65"/>
      <c r="C73" s="21">
        <f>+rekenblad!J68</f>
        <v>0</v>
      </c>
      <c r="D73" s="22">
        <f>+rekenblad!K68</f>
        <v>0</v>
      </c>
      <c r="J73" s="7"/>
    </row>
    <row r="74" spans="1:10" x14ac:dyDescent="0.25">
      <c r="A74" s="17">
        <f t="shared" ref="A74:A130" si="1">+A73+1</f>
        <v>43563</v>
      </c>
      <c r="B74" s="65"/>
      <c r="C74" s="21">
        <f>+rekenblad!J69</f>
        <v>0</v>
      </c>
      <c r="D74" s="22">
        <f>+rekenblad!K69</f>
        <v>0</v>
      </c>
      <c r="J74" s="7"/>
    </row>
    <row r="75" spans="1:10" x14ac:dyDescent="0.25">
      <c r="A75" s="17">
        <f t="shared" si="1"/>
        <v>43564</v>
      </c>
      <c r="B75" s="65"/>
      <c r="C75" s="21">
        <f>+rekenblad!J70</f>
        <v>0</v>
      </c>
      <c r="D75" s="22">
        <f>+rekenblad!K70</f>
        <v>0</v>
      </c>
      <c r="J75" s="7"/>
    </row>
    <row r="76" spans="1:10" x14ac:dyDescent="0.25">
      <c r="A76" s="17">
        <f t="shared" si="1"/>
        <v>43565</v>
      </c>
      <c r="B76" s="65"/>
      <c r="C76" s="21">
        <f>+rekenblad!J71</f>
        <v>0</v>
      </c>
      <c r="D76" s="22">
        <f>+rekenblad!K71</f>
        <v>0</v>
      </c>
      <c r="J76" s="7"/>
    </row>
    <row r="77" spans="1:10" x14ac:dyDescent="0.25">
      <c r="A77" s="17">
        <f t="shared" si="1"/>
        <v>43566</v>
      </c>
      <c r="B77" s="65"/>
      <c r="C77" s="21">
        <f>+rekenblad!J72</f>
        <v>0</v>
      </c>
      <c r="D77" s="22">
        <f>+rekenblad!K72</f>
        <v>0</v>
      </c>
      <c r="J77" s="7"/>
    </row>
    <row r="78" spans="1:10" x14ac:dyDescent="0.25">
      <c r="A78" s="17">
        <f t="shared" si="1"/>
        <v>43567</v>
      </c>
      <c r="B78" s="65"/>
      <c r="C78" s="21">
        <f>+rekenblad!J73</f>
        <v>0</v>
      </c>
      <c r="D78" s="22">
        <f>+rekenblad!K73</f>
        <v>0</v>
      </c>
      <c r="J78" s="7"/>
    </row>
    <row r="79" spans="1:10" x14ac:dyDescent="0.25">
      <c r="A79" s="17">
        <f t="shared" si="1"/>
        <v>43568</v>
      </c>
      <c r="B79" s="65"/>
      <c r="C79" s="21">
        <f>+rekenblad!J74</f>
        <v>0</v>
      </c>
      <c r="D79" s="22">
        <f>+rekenblad!K74</f>
        <v>0</v>
      </c>
      <c r="J79" s="7"/>
    </row>
    <row r="80" spans="1:10" x14ac:dyDescent="0.25">
      <c r="A80" s="17">
        <f t="shared" si="1"/>
        <v>43569</v>
      </c>
      <c r="B80" s="65"/>
      <c r="C80" s="21">
        <f>+rekenblad!J75</f>
        <v>0</v>
      </c>
      <c r="D80" s="22">
        <f>+rekenblad!K75</f>
        <v>0</v>
      </c>
      <c r="J80" s="7"/>
    </row>
    <row r="81" spans="1:10" x14ac:dyDescent="0.25">
      <c r="A81" s="17">
        <f t="shared" si="1"/>
        <v>43570</v>
      </c>
      <c r="B81" s="65"/>
      <c r="C81" s="21">
        <f>+rekenblad!J76</f>
        <v>0</v>
      </c>
      <c r="D81" s="22">
        <f>+rekenblad!K76</f>
        <v>0</v>
      </c>
      <c r="J81" s="7"/>
    </row>
    <row r="82" spans="1:10" x14ac:dyDescent="0.25">
      <c r="A82" s="17">
        <f t="shared" si="1"/>
        <v>43571</v>
      </c>
      <c r="B82" s="65"/>
      <c r="C82" s="21">
        <f>+rekenblad!J77</f>
        <v>0</v>
      </c>
      <c r="D82" s="22">
        <f>+rekenblad!K77</f>
        <v>0</v>
      </c>
      <c r="J82" s="7"/>
    </row>
    <row r="83" spans="1:10" x14ac:dyDescent="0.25">
      <c r="A83" s="17">
        <f t="shared" si="1"/>
        <v>43572</v>
      </c>
      <c r="B83" s="65"/>
      <c r="C83" s="21">
        <f>+rekenblad!J78</f>
        <v>0</v>
      </c>
      <c r="D83" s="22">
        <f>+rekenblad!K78</f>
        <v>0</v>
      </c>
      <c r="J83" s="7"/>
    </row>
    <row r="84" spans="1:10" x14ac:dyDescent="0.25">
      <c r="A84" s="17">
        <f t="shared" si="1"/>
        <v>43573</v>
      </c>
      <c r="B84" s="65"/>
      <c r="C84" s="21">
        <f>+rekenblad!J79</f>
        <v>0</v>
      </c>
      <c r="D84" s="22">
        <f>+rekenblad!K79</f>
        <v>0</v>
      </c>
      <c r="J84" s="7"/>
    </row>
    <row r="85" spans="1:10" x14ac:dyDescent="0.25">
      <c r="A85" s="17">
        <f t="shared" si="1"/>
        <v>43574</v>
      </c>
      <c r="B85" s="65"/>
      <c r="C85" s="21">
        <f>+rekenblad!J80</f>
        <v>0</v>
      </c>
      <c r="D85" s="22">
        <f>+rekenblad!K80</f>
        <v>0</v>
      </c>
      <c r="J85" s="7"/>
    </row>
    <row r="86" spans="1:10" x14ac:dyDescent="0.25">
      <c r="A86" s="17">
        <f t="shared" si="1"/>
        <v>43575</v>
      </c>
      <c r="B86" s="65"/>
      <c r="C86" s="21">
        <f>+rekenblad!J81</f>
        <v>0</v>
      </c>
      <c r="D86" s="22">
        <f>+rekenblad!K81</f>
        <v>0</v>
      </c>
      <c r="J86" s="7"/>
    </row>
    <row r="87" spans="1:10" x14ac:dyDescent="0.25">
      <c r="A87" s="17">
        <f t="shared" si="1"/>
        <v>43576</v>
      </c>
      <c r="B87" s="65"/>
      <c r="C87" s="21">
        <f>+rekenblad!J82</f>
        <v>0</v>
      </c>
      <c r="D87" s="22">
        <f>+rekenblad!K82</f>
        <v>0</v>
      </c>
      <c r="J87" s="7"/>
    </row>
    <row r="88" spans="1:10" x14ac:dyDescent="0.25">
      <c r="A88" s="17">
        <f t="shared" si="1"/>
        <v>43577</v>
      </c>
      <c r="B88" s="65"/>
      <c r="C88" s="21">
        <f>+rekenblad!J83</f>
        <v>0</v>
      </c>
      <c r="D88" s="22">
        <f>+rekenblad!K83</f>
        <v>0</v>
      </c>
      <c r="J88" s="7"/>
    </row>
    <row r="89" spans="1:10" x14ac:dyDescent="0.25">
      <c r="A89" s="17">
        <f t="shared" si="1"/>
        <v>43578</v>
      </c>
      <c r="B89" s="65"/>
      <c r="C89" s="21">
        <f>+rekenblad!J84</f>
        <v>0</v>
      </c>
      <c r="D89" s="22">
        <f>+rekenblad!K84</f>
        <v>0</v>
      </c>
      <c r="J89" s="7"/>
    </row>
    <row r="90" spans="1:10" x14ac:dyDescent="0.25">
      <c r="A90" s="17">
        <f t="shared" si="1"/>
        <v>43579</v>
      </c>
      <c r="B90" s="65"/>
      <c r="C90" s="21">
        <f>+rekenblad!J85</f>
        <v>0</v>
      </c>
      <c r="D90" s="22">
        <f>+rekenblad!K85</f>
        <v>0</v>
      </c>
      <c r="J90" s="7"/>
    </row>
    <row r="91" spans="1:10" x14ac:dyDescent="0.25">
      <c r="A91" s="17">
        <f t="shared" si="1"/>
        <v>43580</v>
      </c>
      <c r="B91" s="65"/>
      <c r="C91" s="21">
        <f>+rekenblad!J86</f>
        <v>0</v>
      </c>
      <c r="D91" s="22">
        <f>+rekenblad!K86</f>
        <v>0</v>
      </c>
      <c r="J91" s="7"/>
    </row>
    <row r="92" spans="1:10" x14ac:dyDescent="0.25">
      <c r="A92" s="17">
        <f t="shared" si="1"/>
        <v>43581</v>
      </c>
      <c r="B92" s="65"/>
      <c r="C92" s="21">
        <f>+rekenblad!J87</f>
        <v>0</v>
      </c>
      <c r="D92" s="22">
        <f>+rekenblad!K87</f>
        <v>0</v>
      </c>
      <c r="J92" s="7"/>
    </row>
    <row r="93" spans="1:10" x14ac:dyDescent="0.25">
      <c r="A93" s="17">
        <f t="shared" si="1"/>
        <v>43582</v>
      </c>
      <c r="B93" s="65"/>
      <c r="C93" s="21">
        <f>+rekenblad!J88</f>
        <v>0</v>
      </c>
      <c r="D93" s="22">
        <f>+rekenblad!K88</f>
        <v>0</v>
      </c>
      <c r="J93" s="13"/>
    </row>
    <row r="94" spans="1:10" x14ac:dyDescent="0.25">
      <c r="A94" s="17">
        <f t="shared" si="1"/>
        <v>43583</v>
      </c>
      <c r="B94" s="65"/>
      <c r="C94" s="21">
        <f>+rekenblad!J89</f>
        <v>0</v>
      </c>
      <c r="D94" s="22">
        <f>+rekenblad!K89</f>
        <v>0</v>
      </c>
      <c r="J94" s="13"/>
    </row>
    <row r="95" spans="1:10" x14ac:dyDescent="0.25">
      <c r="A95" s="17">
        <f t="shared" si="1"/>
        <v>43584</v>
      </c>
      <c r="B95" s="65"/>
      <c r="C95" s="21">
        <f>+rekenblad!J90</f>
        <v>0</v>
      </c>
      <c r="D95" s="22">
        <f>+rekenblad!K90</f>
        <v>0</v>
      </c>
      <c r="J95" s="13"/>
    </row>
    <row r="96" spans="1:10" x14ac:dyDescent="0.25">
      <c r="A96" s="17">
        <f t="shared" si="1"/>
        <v>43585</v>
      </c>
      <c r="B96" s="65"/>
      <c r="C96" s="21">
        <f>+rekenblad!J91</f>
        <v>0</v>
      </c>
      <c r="D96" s="22">
        <f>+rekenblad!K91</f>
        <v>0</v>
      </c>
      <c r="J96" s="13"/>
    </row>
    <row r="97" spans="1:10" x14ac:dyDescent="0.25">
      <c r="A97" s="17">
        <f t="shared" si="1"/>
        <v>43586</v>
      </c>
      <c r="B97" s="65"/>
      <c r="C97" s="21">
        <f>+rekenblad!J92</f>
        <v>0</v>
      </c>
      <c r="D97" s="22">
        <f>+rekenblad!K92</f>
        <v>0</v>
      </c>
      <c r="J97" s="13"/>
    </row>
    <row r="98" spans="1:10" x14ac:dyDescent="0.25">
      <c r="A98" s="17">
        <f t="shared" si="1"/>
        <v>43587</v>
      </c>
      <c r="B98" s="65"/>
      <c r="C98" s="21">
        <f>+rekenblad!J93</f>
        <v>0</v>
      </c>
      <c r="D98" s="22">
        <f>+rekenblad!K93</f>
        <v>0</v>
      </c>
      <c r="J98" s="13"/>
    </row>
    <row r="99" spans="1:10" x14ac:dyDescent="0.25">
      <c r="A99" s="17">
        <f t="shared" si="1"/>
        <v>43588</v>
      </c>
      <c r="B99" s="65"/>
      <c r="C99" s="21">
        <f>+rekenblad!J94</f>
        <v>0</v>
      </c>
      <c r="D99" s="22">
        <f>+rekenblad!K94</f>
        <v>0</v>
      </c>
      <c r="J99" s="13"/>
    </row>
    <row r="100" spans="1:10" x14ac:dyDescent="0.25">
      <c r="A100" s="17">
        <f t="shared" si="1"/>
        <v>43589</v>
      </c>
      <c r="B100" s="65"/>
      <c r="C100" s="21">
        <f>+rekenblad!J95</f>
        <v>0</v>
      </c>
      <c r="D100" s="22">
        <f>+rekenblad!K95</f>
        <v>0</v>
      </c>
      <c r="J100" s="13"/>
    </row>
    <row r="101" spans="1:10" x14ac:dyDescent="0.25">
      <c r="A101" s="17">
        <f t="shared" si="1"/>
        <v>43590</v>
      </c>
      <c r="B101" s="65"/>
      <c r="C101" s="21">
        <f>+rekenblad!J96</f>
        <v>0</v>
      </c>
      <c r="D101" s="22">
        <f>+rekenblad!K96</f>
        <v>0</v>
      </c>
      <c r="J101" s="13"/>
    </row>
    <row r="102" spans="1:10" x14ac:dyDescent="0.25">
      <c r="A102" s="17">
        <f t="shared" si="1"/>
        <v>43591</v>
      </c>
      <c r="B102" s="65"/>
      <c r="C102" s="21">
        <f>+rekenblad!J97</f>
        <v>0</v>
      </c>
      <c r="D102" s="22">
        <f>+rekenblad!K97</f>
        <v>0</v>
      </c>
      <c r="J102" s="13"/>
    </row>
    <row r="103" spans="1:10" x14ac:dyDescent="0.25">
      <c r="A103" s="17">
        <f t="shared" si="1"/>
        <v>43592</v>
      </c>
      <c r="B103" s="65"/>
      <c r="C103" s="21">
        <f>+rekenblad!J98</f>
        <v>0</v>
      </c>
      <c r="D103" s="22">
        <f>+rekenblad!K98</f>
        <v>0</v>
      </c>
      <c r="J103" s="13"/>
    </row>
    <row r="104" spans="1:10" x14ac:dyDescent="0.25">
      <c r="A104" s="17">
        <f t="shared" si="1"/>
        <v>43593</v>
      </c>
      <c r="B104" s="65"/>
      <c r="C104" s="21">
        <f>+rekenblad!J99</f>
        <v>0</v>
      </c>
      <c r="D104" s="22">
        <f>+rekenblad!K99</f>
        <v>0</v>
      </c>
      <c r="J104" s="13"/>
    </row>
    <row r="105" spans="1:10" x14ac:dyDescent="0.25">
      <c r="A105" s="17">
        <f t="shared" si="1"/>
        <v>43594</v>
      </c>
      <c r="B105" s="65"/>
      <c r="C105" s="21">
        <f>+rekenblad!J100</f>
        <v>0</v>
      </c>
      <c r="D105" s="22">
        <f>+rekenblad!K100</f>
        <v>0</v>
      </c>
      <c r="J105" s="13"/>
    </row>
    <row r="106" spans="1:10" x14ac:dyDescent="0.25">
      <c r="A106" s="17">
        <f t="shared" si="1"/>
        <v>43595</v>
      </c>
      <c r="B106" s="65"/>
      <c r="C106" s="21">
        <f>+rekenblad!J101</f>
        <v>0</v>
      </c>
      <c r="D106" s="22">
        <f>+rekenblad!K101</f>
        <v>0</v>
      </c>
      <c r="J106" s="13"/>
    </row>
    <row r="107" spans="1:10" x14ac:dyDescent="0.25">
      <c r="A107" s="17">
        <f t="shared" si="1"/>
        <v>43596</v>
      </c>
      <c r="B107" s="65"/>
      <c r="C107" s="21">
        <f>+rekenblad!J102</f>
        <v>0</v>
      </c>
      <c r="D107" s="22">
        <f>+rekenblad!K102</f>
        <v>0</v>
      </c>
      <c r="J107" s="13"/>
    </row>
    <row r="108" spans="1:10" x14ac:dyDescent="0.25">
      <c r="A108" s="17">
        <f t="shared" si="1"/>
        <v>43597</v>
      </c>
      <c r="B108" s="65"/>
      <c r="C108" s="21">
        <f>+rekenblad!J103</f>
        <v>0</v>
      </c>
      <c r="D108" s="22">
        <f>+rekenblad!K103</f>
        <v>0</v>
      </c>
      <c r="J108" s="13"/>
    </row>
    <row r="109" spans="1:10" x14ac:dyDescent="0.25">
      <c r="A109" s="17">
        <f t="shared" si="1"/>
        <v>43598</v>
      </c>
      <c r="B109" s="65"/>
      <c r="C109" s="21">
        <f>+rekenblad!J104</f>
        <v>0</v>
      </c>
      <c r="D109" s="22">
        <f>+rekenblad!K104</f>
        <v>0</v>
      </c>
      <c r="J109" s="13"/>
    </row>
    <row r="110" spans="1:10" x14ac:dyDescent="0.25">
      <c r="A110" s="17">
        <f t="shared" si="1"/>
        <v>43599</v>
      </c>
      <c r="B110" s="65"/>
      <c r="C110" s="21">
        <f>+rekenblad!J105</f>
        <v>0</v>
      </c>
      <c r="D110" s="22">
        <f>+rekenblad!K105</f>
        <v>0</v>
      </c>
      <c r="J110" s="13"/>
    </row>
    <row r="111" spans="1:10" x14ac:dyDescent="0.25">
      <c r="A111" s="17">
        <f t="shared" si="1"/>
        <v>43600</v>
      </c>
      <c r="B111" s="65"/>
      <c r="C111" s="21">
        <f>+rekenblad!J106</f>
        <v>0</v>
      </c>
      <c r="D111" s="22">
        <f>+rekenblad!K106</f>
        <v>0</v>
      </c>
      <c r="J111" s="13"/>
    </row>
    <row r="112" spans="1:10" x14ac:dyDescent="0.25">
      <c r="A112" s="17">
        <f t="shared" si="1"/>
        <v>43601</v>
      </c>
      <c r="B112" s="65"/>
      <c r="C112" s="21">
        <f>+rekenblad!J107</f>
        <v>0</v>
      </c>
      <c r="D112" s="22">
        <f>+rekenblad!K107</f>
        <v>0</v>
      </c>
      <c r="J112" s="13"/>
    </row>
    <row r="113" spans="1:10" x14ac:dyDescent="0.25">
      <c r="A113" s="17">
        <f t="shared" si="1"/>
        <v>43602</v>
      </c>
      <c r="B113" s="65"/>
      <c r="C113" s="21">
        <f>+rekenblad!J108</f>
        <v>0</v>
      </c>
      <c r="D113" s="22">
        <f>+rekenblad!K108</f>
        <v>0</v>
      </c>
      <c r="J113" s="13"/>
    </row>
    <row r="114" spans="1:10" x14ac:dyDescent="0.25">
      <c r="A114" s="17">
        <f t="shared" si="1"/>
        <v>43603</v>
      </c>
      <c r="B114" s="65"/>
      <c r="C114" s="21">
        <f>+rekenblad!J109</f>
        <v>0</v>
      </c>
      <c r="D114" s="22">
        <f>+rekenblad!K109</f>
        <v>0</v>
      </c>
      <c r="J114" s="13"/>
    </row>
    <row r="115" spans="1:10" x14ac:dyDescent="0.25">
      <c r="A115" s="17">
        <f t="shared" si="1"/>
        <v>43604</v>
      </c>
      <c r="B115" s="65"/>
      <c r="C115" s="21">
        <f>+rekenblad!J110</f>
        <v>0</v>
      </c>
      <c r="D115" s="22">
        <f>+rekenblad!K110</f>
        <v>0</v>
      </c>
      <c r="J115" s="13"/>
    </row>
    <row r="116" spans="1:10" x14ac:dyDescent="0.25">
      <c r="A116" s="17">
        <f t="shared" si="1"/>
        <v>43605</v>
      </c>
      <c r="B116" s="65"/>
      <c r="C116" s="21">
        <f>+rekenblad!J111</f>
        <v>0</v>
      </c>
      <c r="D116" s="22">
        <f>+rekenblad!K111</f>
        <v>0</v>
      </c>
      <c r="J116" s="13"/>
    </row>
    <row r="117" spans="1:10" x14ac:dyDescent="0.25">
      <c r="A117" s="17">
        <f t="shared" si="1"/>
        <v>43606</v>
      </c>
      <c r="B117" s="65"/>
      <c r="C117" s="21">
        <f>+rekenblad!J112</f>
        <v>0</v>
      </c>
      <c r="D117" s="22">
        <f>+rekenblad!K112</f>
        <v>0</v>
      </c>
      <c r="J117" s="13"/>
    </row>
    <row r="118" spans="1:10" x14ac:dyDescent="0.25">
      <c r="A118" s="17">
        <f t="shared" si="1"/>
        <v>43607</v>
      </c>
      <c r="B118" s="65"/>
      <c r="C118" s="21">
        <f>+rekenblad!J113</f>
        <v>0</v>
      </c>
      <c r="D118" s="22">
        <f>+rekenblad!K113</f>
        <v>0</v>
      </c>
      <c r="J118" s="13"/>
    </row>
    <row r="119" spans="1:10" x14ac:dyDescent="0.25">
      <c r="A119" s="17">
        <f t="shared" si="1"/>
        <v>43608</v>
      </c>
      <c r="B119" s="65"/>
      <c r="C119" s="21">
        <f>+rekenblad!J114</f>
        <v>0</v>
      </c>
      <c r="D119" s="22">
        <f>+rekenblad!K114</f>
        <v>0</v>
      </c>
      <c r="J119" s="13"/>
    </row>
    <row r="120" spans="1:10" x14ac:dyDescent="0.25">
      <c r="A120" s="17">
        <f t="shared" si="1"/>
        <v>43609</v>
      </c>
      <c r="B120" s="65"/>
      <c r="C120" s="21">
        <f>+rekenblad!J115</f>
        <v>0</v>
      </c>
      <c r="D120" s="22">
        <f>+rekenblad!K115</f>
        <v>0</v>
      </c>
      <c r="J120" s="13"/>
    </row>
    <row r="121" spans="1:10" x14ac:dyDescent="0.25">
      <c r="A121" s="17">
        <f t="shared" si="1"/>
        <v>43610</v>
      </c>
      <c r="B121" s="65"/>
      <c r="C121" s="21">
        <f>+rekenblad!J116</f>
        <v>0</v>
      </c>
      <c r="D121" s="22">
        <f>+rekenblad!K116</f>
        <v>0</v>
      </c>
      <c r="J121" s="13"/>
    </row>
    <row r="122" spans="1:10" x14ac:dyDescent="0.25">
      <c r="A122" s="17">
        <f t="shared" si="1"/>
        <v>43611</v>
      </c>
      <c r="B122" s="65"/>
      <c r="C122" s="21">
        <f>+rekenblad!J117</f>
        <v>0</v>
      </c>
      <c r="D122" s="22">
        <f>+rekenblad!K117</f>
        <v>0</v>
      </c>
      <c r="J122" s="13"/>
    </row>
    <row r="123" spans="1:10" x14ac:dyDescent="0.25">
      <c r="A123" s="17">
        <f t="shared" si="1"/>
        <v>43612</v>
      </c>
      <c r="B123" s="65"/>
      <c r="C123" s="21">
        <f>+rekenblad!J118</f>
        <v>0</v>
      </c>
      <c r="D123" s="22">
        <f>+rekenblad!K118</f>
        <v>0</v>
      </c>
      <c r="J123" s="13"/>
    </row>
    <row r="124" spans="1:10" x14ac:dyDescent="0.25">
      <c r="A124" s="17">
        <f t="shared" si="1"/>
        <v>43613</v>
      </c>
      <c r="B124" s="65"/>
      <c r="C124" s="21">
        <f>+rekenblad!J119</f>
        <v>0</v>
      </c>
      <c r="D124" s="22">
        <f>+rekenblad!K119</f>
        <v>0</v>
      </c>
      <c r="J124" s="13"/>
    </row>
    <row r="125" spans="1:10" x14ac:dyDescent="0.25">
      <c r="A125" s="17">
        <f t="shared" si="1"/>
        <v>43614</v>
      </c>
      <c r="B125" s="65"/>
      <c r="C125" s="21">
        <f>+rekenblad!J120</f>
        <v>0</v>
      </c>
      <c r="D125" s="22">
        <f>+rekenblad!K120</f>
        <v>0</v>
      </c>
      <c r="J125" s="13"/>
    </row>
    <row r="126" spans="1:10" x14ac:dyDescent="0.25">
      <c r="A126" s="17">
        <f t="shared" si="1"/>
        <v>43615</v>
      </c>
      <c r="B126" s="65"/>
      <c r="C126" s="21">
        <f>+rekenblad!J121</f>
        <v>0</v>
      </c>
      <c r="D126" s="22">
        <f>+rekenblad!K121</f>
        <v>0</v>
      </c>
      <c r="J126" s="13"/>
    </row>
    <row r="127" spans="1:10" x14ac:dyDescent="0.25">
      <c r="A127" s="17">
        <f t="shared" si="1"/>
        <v>43616</v>
      </c>
      <c r="B127" s="65"/>
      <c r="C127" s="21">
        <f>+rekenblad!J122</f>
        <v>0</v>
      </c>
      <c r="D127" s="22">
        <f>+rekenblad!K122</f>
        <v>0</v>
      </c>
      <c r="J127" s="13"/>
    </row>
    <row r="128" spans="1:10" x14ac:dyDescent="0.25">
      <c r="A128" s="17">
        <f t="shared" si="1"/>
        <v>43617</v>
      </c>
      <c r="B128" s="65"/>
      <c r="C128" s="21">
        <f>+rekenblad!J123</f>
        <v>0</v>
      </c>
      <c r="D128" s="22">
        <f>+rekenblad!K123</f>
        <v>0</v>
      </c>
      <c r="J128" s="13"/>
    </row>
    <row r="129" spans="1:10" x14ac:dyDescent="0.25">
      <c r="A129" s="17">
        <f t="shared" si="1"/>
        <v>43618</v>
      </c>
      <c r="B129" s="65"/>
      <c r="C129" s="21">
        <f>+rekenblad!J124</f>
        <v>0</v>
      </c>
      <c r="D129" s="22">
        <f>+rekenblad!K124</f>
        <v>0</v>
      </c>
      <c r="J129" s="13"/>
    </row>
    <row r="130" spans="1:10" x14ac:dyDescent="0.25">
      <c r="A130" s="17">
        <f t="shared" si="1"/>
        <v>43619</v>
      </c>
      <c r="B130" s="65"/>
      <c r="C130" s="21">
        <f>+rekenblad!J125</f>
        <v>0</v>
      </c>
      <c r="D130" s="22">
        <f>+rekenblad!K125</f>
        <v>0</v>
      </c>
      <c r="J130" s="13"/>
    </row>
    <row r="131" spans="1:10" x14ac:dyDescent="0.25">
      <c r="B131" s="66"/>
    </row>
    <row r="132" spans="1:10" x14ac:dyDescent="0.25">
      <c r="B132" s="66"/>
    </row>
    <row r="133" spans="1:10" x14ac:dyDescent="0.25">
      <c r="B133" s="66"/>
    </row>
    <row r="134" spans="1:10" x14ac:dyDescent="0.25">
      <c r="B134" s="66"/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25"/>
  <sheetViews>
    <sheetView workbookViewId="0"/>
  </sheetViews>
  <sheetFormatPr defaultRowHeight="15" x14ac:dyDescent="0.25"/>
  <cols>
    <col min="1" max="1" width="26.85546875" style="1" bestFit="1" customWidth="1"/>
    <col min="2" max="2" width="11.42578125" style="5" customWidth="1"/>
    <col min="3" max="3" width="11.140625" style="5" customWidth="1"/>
    <col min="4" max="4" width="9.140625" style="6"/>
    <col min="8" max="8" width="12" bestFit="1" customWidth="1"/>
    <col min="19" max="20" width="13.42578125" customWidth="1"/>
    <col min="26" max="26" width="14.28515625" customWidth="1"/>
    <col min="27" max="27" width="11" customWidth="1"/>
    <col min="28" max="28" width="18" customWidth="1"/>
    <col min="29" max="29" width="13.140625" customWidth="1"/>
    <col min="30" max="31" width="12" customWidth="1"/>
  </cols>
  <sheetData>
    <row r="1" spans="1:36" x14ac:dyDescent="0.25">
      <c r="A1" s="1" t="s">
        <v>13</v>
      </c>
      <c r="B1" s="5" t="s">
        <v>14</v>
      </c>
      <c r="C1" s="5" t="s">
        <v>15</v>
      </c>
      <c r="D1" s="6" t="s">
        <v>16</v>
      </c>
      <c r="F1" t="s">
        <v>17</v>
      </c>
      <c r="G1" t="s">
        <v>18</v>
      </c>
      <c r="H1" t="s">
        <v>19</v>
      </c>
      <c r="I1" t="s">
        <v>19</v>
      </c>
      <c r="J1" t="s">
        <v>20</v>
      </c>
      <c r="K1" t="s">
        <v>10</v>
      </c>
      <c r="L1" t="s">
        <v>21</v>
      </c>
      <c r="M1" t="s">
        <v>22</v>
      </c>
      <c r="N1" t="s">
        <v>23</v>
      </c>
      <c r="O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29</v>
      </c>
      <c r="X1" t="s">
        <v>30</v>
      </c>
      <c r="Y1" t="s">
        <v>31</v>
      </c>
      <c r="Z1" t="s">
        <v>32</v>
      </c>
      <c r="AA1" t="s">
        <v>33</v>
      </c>
      <c r="AB1" t="s">
        <v>34</v>
      </c>
      <c r="AC1" t="s">
        <v>35</v>
      </c>
      <c r="AD1" t="s">
        <v>36</v>
      </c>
    </row>
    <row r="2" spans="1:36" x14ac:dyDescent="0.25">
      <c r="A2" s="1">
        <f>+invoerblad!A7</f>
        <v>43496</v>
      </c>
      <c r="B2" s="5">
        <v>-3</v>
      </c>
      <c r="D2" s="6">
        <f>+invoerblad!B7</f>
        <v>0</v>
      </c>
      <c r="E2" s="2" t="str">
        <f>IF(ISBLANK(D2),"LEEG",IF(D2=0,"zero","Other"))</f>
        <v>zero</v>
      </c>
      <c r="F2">
        <f t="shared" ref="F2:F9" si="0">IF(E2="leeg",1,0)</f>
        <v>0</v>
      </c>
      <c r="G2">
        <f>IF(F2=0,F2+1,G2+F3)</f>
        <v>1</v>
      </c>
      <c r="H2">
        <f>IF(D2=0,0,D2/G1)</f>
        <v>0</v>
      </c>
      <c r="I2">
        <f>IF(F2=0,H2,I3)</f>
        <v>0</v>
      </c>
      <c r="J2">
        <f>SUM(I2:I7)/7</f>
        <v>0</v>
      </c>
      <c r="K2">
        <f>+I2</f>
        <v>0</v>
      </c>
      <c r="L2" t="s">
        <v>37</v>
      </c>
      <c r="M2" t="s">
        <v>38</v>
      </c>
      <c r="N2" t="s">
        <v>39</v>
      </c>
      <c r="O2" t="s">
        <v>40</v>
      </c>
      <c r="S2" s="42">
        <f ca="1">INDIRECT(W3)</f>
        <v>0</v>
      </c>
      <c r="T2" s="42"/>
      <c r="U2">
        <v>3</v>
      </c>
      <c r="V2">
        <v>90</v>
      </c>
      <c r="W2" t="s">
        <v>41</v>
      </c>
      <c r="X2">
        <f ca="1">INDIRECT(W2)</f>
        <v>0</v>
      </c>
      <c r="Y2" s="3">
        <f>V2-U2+1</f>
        <v>88</v>
      </c>
      <c r="Z2">
        <f ca="1">X2/Y2</f>
        <v>0</v>
      </c>
      <c r="AA2" s="40" t="e">
        <f ca="1">CORREL(INDIRECT(N2):INDIRECT(O2),INDIRECT(L2):INDIRECT(M2))</f>
        <v>#NUM!</v>
      </c>
      <c r="AB2" s="40" t="e">
        <f ca="1">SLOPE(INDIRECT(N2):INDIRECT(O2),INDIRECT(L2):INDIRECT(M2))</f>
        <v>#NUM!</v>
      </c>
      <c r="AC2" s="40" t="e">
        <f ca="1">INTERCEPT(INDIRECT(N2):INDIRECT(O2),INDIRECT(L2):INDIRECT(M2))</f>
        <v>#NUM!</v>
      </c>
      <c r="AD2" s="4" t="e">
        <f ca="1">EXP($AB$2*$B9+$AC$2)</f>
        <v>#NUM!</v>
      </c>
      <c r="AE2" s="4" t="s">
        <v>24</v>
      </c>
      <c r="AJ2" s="4"/>
    </row>
    <row r="3" spans="1:36" x14ac:dyDescent="0.25">
      <c r="A3" s="36">
        <f>+invoerblad!A8</f>
        <v>43497</v>
      </c>
      <c r="B3" s="5">
        <v>-2</v>
      </c>
      <c r="D3"/>
      <c r="E3" s="2" t="str">
        <f>IF(ISBLANK(D3),"LEEG",IF(D3=0,"zero","Other"))</f>
        <v>LEEG</v>
      </c>
      <c r="F3">
        <f t="shared" si="0"/>
        <v>1</v>
      </c>
      <c r="G3">
        <f>IF(F3=0,F3+1,G2+F3)</f>
        <v>2</v>
      </c>
      <c r="H3">
        <f t="shared" ref="H3" si="1">IF(D3=0,0,D3/G2)</f>
        <v>0</v>
      </c>
      <c r="I3">
        <f t="shared" ref="I3:I16" si="2">IF(F3=0,H3,I4)</f>
        <v>0</v>
      </c>
      <c r="J3">
        <f>SUM(I2:I8)/8</f>
        <v>0</v>
      </c>
      <c r="K3">
        <f>+K2+I3</f>
        <v>0</v>
      </c>
      <c r="N3" t="e">
        <f t="shared" ref="N3:N67" si="3">LN(K3)</f>
        <v>#NUM!</v>
      </c>
      <c r="O3" t="e">
        <f t="shared" ref="O3:O34" ca="1" si="4">EXP($AB$2*$B3+$AC$2)</f>
        <v>#NUM!</v>
      </c>
      <c r="P3" t="e">
        <f ca="1">K3/$S$2</f>
        <v>#DIV/0!</v>
      </c>
      <c r="Q3" t="e">
        <f ca="1">1-P3</f>
        <v>#DIV/0!</v>
      </c>
      <c r="R3" t="e">
        <f ca="1">LN(P3/Q3)</f>
        <v>#DIV/0!</v>
      </c>
      <c r="S3" t="e">
        <f ca="1">$S$2/(1+(EXP(-($AC$4+$AB$4*B3))))</f>
        <v>#DIV/0!</v>
      </c>
      <c r="T3">
        <f ca="1">$AB$3*B3+$AC$3</f>
        <v>0</v>
      </c>
      <c r="V3" t="s">
        <v>42</v>
      </c>
      <c r="W3" t="s">
        <v>41</v>
      </c>
      <c r="AA3" s="41" t="e">
        <f ca="1">CORREL(INDIRECT(V3):INDIRECT(W3),INDIRECT(L2):INDIRECT(M2))</f>
        <v>#DIV/0!</v>
      </c>
      <c r="AB3" s="41">
        <f ca="1">SLOPE(INDIRECT(V3):INDIRECT(W3),INDIRECT(L2):INDIRECT(M2))</f>
        <v>0</v>
      </c>
      <c r="AC3" s="41">
        <f ca="1">INTERCEPT(INDIRECT(V3):INDIRECT(W3),INDIRECT(L2):INDIRECT(M2))</f>
        <v>0</v>
      </c>
      <c r="AD3" s="4">
        <f ca="1">$AB$3*$D3+$AC$3</f>
        <v>0</v>
      </c>
      <c r="AE3" s="4" t="s">
        <v>43</v>
      </c>
    </row>
    <row r="4" spans="1:36" x14ac:dyDescent="0.25">
      <c r="A4" s="1">
        <f>+invoerblad!A9</f>
        <v>43498</v>
      </c>
      <c r="B4" s="5">
        <v>-1</v>
      </c>
      <c r="D4" t="str">
        <f>IF(invoerblad!B9="","",invoerblad!B9)</f>
        <v/>
      </c>
      <c r="E4" s="2" t="str">
        <f>IF(ISBLANK(D4),"LEEG",IF(D4=0,"zero",IF(D4="","LEEG","Other")))</f>
        <v>LEEG</v>
      </c>
      <c r="F4">
        <f t="shared" si="0"/>
        <v>1</v>
      </c>
      <c r="G4">
        <f t="shared" ref="G4:G16" si="5">IF(F4=0,F4+1,G3+F4)</f>
        <v>3</v>
      </c>
      <c r="H4">
        <f>IF(OR(D4=0,D4=""),0,D4/G3)</f>
        <v>0</v>
      </c>
      <c r="I4">
        <f t="shared" si="2"/>
        <v>0</v>
      </c>
      <c r="J4">
        <f>SUM(I2:I10)/9</f>
        <v>0</v>
      </c>
      <c r="K4">
        <f t="shared" ref="K4:K67" si="6">+K3+I4</f>
        <v>0</v>
      </c>
      <c r="N4" t="e">
        <f t="shared" si="3"/>
        <v>#NUM!</v>
      </c>
      <c r="O4" t="e">
        <f t="shared" ca="1" si="4"/>
        <v>#NUM!</v>
      </c>
      <c r="P4" t="e">
        <f t="shared" ref="P4:P67" ca="1" si="7">K4/$S$2</f>
        <v>#DIV/0!</v>
      </c>
      <c r="Q4" t="e">
        <f t="shared" ref="Q4:Q67" ca="1" si="8">1-P4</f>
        <v>#DIV/0!</v>
      </c>
      <c r="R4" t="e">
        <f t="shared" ref="R4:R67" ca="1" si="9">LN(P4/Q4)</f>
        <v>#DIV/0!</v>
      </c>
      <c r="S4" t="e">
        <f t="shared" ref="S4:S67" ca="1" si="10">$S$2/(1+(EXP(-($AC$4+$AB$4*B4))))</f>
        <v>#DIV/0!</v>
      </c>
      <c r="T4">
        <f ca="1">$AB$3*B4+$AC$3</f>
        <v>0</v>
      </c>
      <c r="V4" t="s">
        <v>44</v>
      </c>
      <c r="W4" t="s">
        <v>45</v>
      </c>
      <c r="AA4" s="42" t="e">
        <f ca="1">CORREL(INDIRECT("r"&amp;U2):INDIRECT("r"&amp;V2-1),INDIRECT("B"&amp;U2):INDIRECT("B"&amp;V2-1))</f>
        <v>#DIV/0!</v>
      </c>
      <c r="AB4" s="42" t="e">
        <f ca="1">SLOPE(INDIRECT("r"&amp;U2):INDIRECT("r"&amp;V2-1),INDIRECT("B"&amp;U2):INDIRECT("B"&amp;V2-1))</f>
        <v>#DIV/0!</v>
      </c>
      <c r="AC4" s="42" t="e">
        <f ca="1">INTERCEPT(INDIRECT("R"&amp;U2):INDIRECT("R"&amp;V2-1),INDIRECT("B"&amp;U2):INDIRECT("B"&amp;V2-1))</f>
        <v>#DIV/0!</v>
      </c>
      <c r="AD4" s="4" t="e">
        <f ca="1">$AB$4*$B4+$AC$4</f>
        <v>#DIV/0!</v>
      </c>
      <c r="AE4" t="s">
        <v>46</v>
      </c>
    </row>
    <row r="5" spans="1:36" x14ac:dyDescent="0.25">
      <c r="A5" s="1">
        <f>+invoerblad!A10</f>
        <v>43499</v>
      </c>
      <c r="B5" s="5">
        <v>0</v>
      </c>
      <c r="D5" t="str">
        <f>IF(invoerblad!B10="","",invoerblad!B10)</f>
        <v/>
      </c>
      <c r="E5" s="2" t="str">
        <f>IF(ISBLANK(D5),"LEEG",IF(D5=0,"zero",IF(D5="","LEEG","Other")))</f>
        <v>LEEG</v>
      </c>
      <c r="F5">
        <f t="shared" si="0"/>
        <v>1</v>
      </c>
      <c r="G5">
        <f t="shared" si="5"/>
        <v>4</v>
      </c>
      <c r="H5">
        <f>IF(OR(D5=0,D5=""),0,D5/G4)</f>
        <v>0</v>
      </c>
      <c r="I5">
        <f t="shared" si="2"/>
        <v>0</v>
      </c>
      <c r="J5">
        <f>SUM(I2:I11)/10</f>
        <v>0</v>
      </c>
      <c r="K5">
        <f t="shared" si="6"/>
        <v>0</v>
      </c>
      <c r="N5" t="e">
        <f t="shared" si="3"/>
        <v>#NUM!</v>
      </c>
      <c r="O5" t="e">
        <f t="shared" ca="1" si="4"/>
        <v>#NUM!</v>
      </c>
      <c r="P5" t="e">
        <f t="shared" ca="1" si="7"/>
        <v>#DIV/0!</v>
      </c>
      <c r="Q5" t="e">
        <f t="shared" ca="1" si="8"/>
        <v>#DIV/0!</v>
      </c>
      <c r="R5" t="e">
        <f t="shared" ca="1" si="9"/>
        <v>#DIV/0!</v>
      </c>
      <c r="S5" t="e">
        <f t="shared" ca="1" si="10"/>
        <v>#DIV/0!</v>
      </c>
      <c r="T5">
        <f t="shared" ref="T5:T68" ca="1" si="11">$AB$3*B5+$AC$3</f>
        <v>0</v>
      </c>
    </row>
    <row r="6" spans="1:36" x14ac:dyDescent="0.25">
      <c r="A6" s="1">
        <f>+invoerblad!A11</f>
        <v>43500</v>
      </c>
      <c r="B6" s="5">
        <v>1</v>
      </c>
      <c r="C6" s="5">
        <f>B6*B6</f>
        <v>1</v>
      </c>
      <c r="D6" t="str">
        <f>IF(invoerblad!B11="","",invoerblad!B11)</f>
        <v/>
      </c>
      <c r="E6" s="2" t="str">
        <f t="shared" ref="E6:E69" si="12">IF(ISBLANK(D6),"LEEG",IF(D6=0,"zero",IF(D6="","LEEG","Other")))</f>
        <v>LEEG</v>
      </c>
      <c r="F6">
        <f t="shared" si="0"/>
        <v>1</v>
      </c>
      <c r="G6">
        <f t="shared" si="5"/>
        <v>5</v>
      </c>
      <c r="H6">
        <f t="shared" ref="H6:H69" si="13">IF(OR(D6=0,D6=""),0,D6/G5)</f>
        <v>0</v>
      </c>
      <c r="I6">
        <f t="shared" si="2"/>
        <v>0</v>
      </c>
      <c r="J6">
        <f>SUM(I2:I12)/11</f>
        <v>0</v>
      </c>
      <c r="K6">
        <f t="shared" si="6"/>
        <v>0</v>
      </c>
      <c r="N6" t="e">
        <f>LN(K6)</f>
        <v>#NUM!</v>
      </c>
      <c r="O6" t="e">
        <f t="shared" ca="1" si="4"/>
        <v>#NUM!</v>
      </c>
      <c r="P6" t="e">
        <f t="shared" ca="1" si="7"/>
        <v>#DIV/0!</v>
      </c>
      <c r="Q6" t="e">
        <f t="shared" ca="1" si="8"/>
        <v>#DIV/0!</v>
      </c>
      <c r="R6" t="e">
        <f t="shared" ca="1" si="9"/>
        <v>#DIV/0!</v>
      </c>
      <c r="S6" t="e">
        <f t="shared" ca="1" si="10"/>
        <v>#DIV/0!</v>
      </c>
      <c r="T6">
        <f t="shared" ca="1" si="11"/>
        <v>0</v>
      </c>
    </row>
    <row r="7" spans="1:36" x14ac:dyDescent="0.25">
      <c r="A7" s="1">
        <f>+invoerblad!A12</f>
        <v>43501</v>
      </c>
      <c r="B7" s="5">
        <v>2</v>
      </c>
      <c r="C7" s="5">
        <f t="shared" ref="C7:C70" si="14">B7*B7</f>
        <v>4</v>
      </c>
      <c r="D7" t="str">
        <f>IF(invoerblad!B12="","",invoerblad!B12)</f>
        <v/>
      </c>
      <c r="E7" s="2" t="str">
        <f t="shared" si="12"/>
        <v>LEEG</v>
      </c>
      <c r="F7">
        <f t="shared" si="0"/>
        <v>1</v>
      </c>
      <c r="G7">
        <f t="shared" si="5"/>
        <v>6</v>
      </c>
      <c r="H7">
        <f t="shared" si="13"/>
        <v>0</v>
      </c>
      <c r="I7">
        <f t="shared" si="2"/>
        <v>0</v>
      </c>
      <c r="J7">
        <f>SUM(I2:I13)/12</f>
        <v>0</v>
      </c>
      <c r="K7">
        <f t="shared" si="6"/>
        <v>0</v>
      </c>
      <c r="N7" t="e">
        <f t="shared" si="3"/>
        <v>#NUM!</v>
      </c>
      <c r="O7" t="e">
        <f t="shared" ca="1" si="4"/>
        <v>#NUM!</v>
      </c>
      <c r="P7" t="e">
        <f t="shared" ca="1" si="7"/>
        <v>#DIV/0!</v>
      </c>
      <c r="Q7" t="e">
        <f t="shared" ca="1" si="8"/>
        <v>#DIV/0!</v>
      </c>
      <c r="R7" t="e">
        <f t="shared" ca="1" si="9"/>
        <v>#DIV/0!</v>
      </c>
      <c r="S7" t="e">
        <f t="shared" ca="1" si="10"/>
        <v>#DIV/0!</v>
      </c>
      <c r="T7">
        <f t="shared" ca="1" si="11"/>
        <v>0</v>
      </c>
    </row>
    <row r="8" spans="1:36" x14ac:dyDescent="0.25">
      <c r="A8" s="1">
        <f>+invoerblad!A13</f>
        <v>43502</v>
      </c>
      <c r="B8" s="5">
        <v>3</v>
      </c>
      <c r="C8" s="5">
        <f t="shared" si="14"/>
        <v>9</v>
      </c>
      <c r="D8" t="str">
        <f>IF(invoerblad!B13="","",invoerblad!B13)</f>
        <v/>
      </c>
      <c r="E8" s="2" t="str">
        <f t="shared" si="12"/>
        <v>LEEG</v>
      </c>
      <c r="F8">
        <f t="shared" si="0"/>
        <v>1</v>
      </c>
      <c r="G8">
        <f t="shared" si="5"/>
        <v>7</v>
      </c>
      <c r="H8">
        <f t="shared" si="13"/>
        <v>0</v>
      </c>
      <c r="I8">
        <f t="shared" si="2"/>
        <v>0</v>
      </c>
      <c r="J8">
        <f t="shared" ref="J8:J71" si="15">SUM(I3:I14)/12</f>
        <v>0</v>
      </c>
      <c r="K8">
        <f t="shared" si="6"/>
        <v>0</v>
      </c>
      <c r="N8" t="e">
        <f t="shared" si="3"/>
        <v>#NUM!</v>
      </c>
      <c r="O8" t="e">
        <f t="shared" ca="1" si="4"/>
        <v>#NUM!</v>
      </c>
      <c r="P8" t="e">
        <f t="shared" ca="1" si="7"/>
        <v>#DIV/0!</v>
      </c>
      <c r="Q8" t="e">
        <f t="shared" ca="1" si="8"/>
        <v>#DIV/0!</v>
      </c>
      <c r="R8" t="e">
        <f t="shared" ca="1" si="9"/>
        <v>#DIV/0!</v>
      </c>
      <c r="S8" t="e">
        <f t="shared" ca="1" si="10"/>
        <v>#DIV/0!</v>
      </c>
      <c r="T8">
        <f t="shared" ca="1" si="11"/>
        <v>0</v>
      </c>
    </row>
    <row r="9" spans="1:36" x14ac:dyDescent="0.25">
      <c r="A9" s="1">
        <f>+invoerblad!A14</f>
        <v>43503</v>
      </c>
      <c r="B9" s="5">
        <v>4</v>
      </c>
      <c r="C9" s="5">
        <f t="shared" si="14"/>
        <v>16</v>
      </c>
      <c r="D9" t="str">
        <f>IF(invoerblad!B14="","",invoerblad!B14)</f>
        <v/>
      </c>
      <c r="E9" s="2" t="str">
        <f t="shared" si="12"/>
        <v>LEEG</v>
      </c>
      <c r="F9">
        <f t="shared" si="0"/>
        <v>1</v>
      </c>
      <c r="G9">
        <f t="shared" si="5"/>
        <v>8</v>
      </c>
      <c r="H9">
        <f t="shared" si="13"/>
        <v>0</v>
      </c>
      <c r="I9">
        <f t="shared" si="2"/>
        <v>0</v>
      </c>
      <c r="J9">
        <f t="shared" si="15"/>
        <v>0</v>
      </c>
      <c r="K9">
        <f t="shared" si="6"/>
        <v>0</v>
      </c>
      <c r="N9" t="e">
        <f t="shared" si="3"/>
        <v>#NUM!</v>
      </c>
      <c r="O9" t="e">
        <f t="shared" ca="1" si="4"/>
        <v>#NUM!</v>
      </c>
      <c r="P9" t="e">
        <f t="shared" ca="1" si="7"/>
        <v>#DIV/0!</v>
      </c>
      <c r="Q9" t="e">
        <f t="shared" ca="1" si="8"/>
        <v>#DIV/0!</v>
      </c>
      <c r="R9" t="e">
        <f t="shared" ca="1" si="9"/>
        <v>#DIV/0!</v>
      </c>
      <c r="S9" t="e">
        <f t="shared" ca="1" si="10"/>
        <v>#DIV/0!</v>
      </c>
      <c r="T9">
        <f t="shared" ca="1" si="11"/>
        <v>0</v>
      </c>
    </row>
    <row r="10" spans="1:36" x14ac:dyDescent="0.25">
      <c r="A10" s="1">
        <f>+invoerblad!A15</f>
        <v>43504</v>
      </c>
      <c r="B10" s="5">
        <v>5</v>
      </c>
      <c r="C10" s="5">
        <f t="shared" si="14"/>
        <v>25</v>
      </c>
      <c r="D10" t="str">
        <f>IF(invoerblad!B15="","",invoerblad!B15)</f>
        <v/>
      </c>
      <c r="E10" s="2" t="str">
        <f t="shared" si="12"/>
        <v>LEEG</v>
      </c>
      <c r="F10">
        <f t="shared" ref="F10:F73" si="16">IF(E10="leeg",1,0)</f>
        <v>1</v>
      </c>
      <c r="G10">
        <f t="shared" si="5"/>
        <v>9</v>
      </c>
      <c r="H10">
        <f t="shared" si="13"/>
        <v>0</v>
      </c>
      <c r="I10">
        <f t="shared" si="2"/>
        <v>0</v>
      </c>
      <c r="J10">
        <f t="shared" si="15"/>
        <v>0</v>
      </c>
      <c r="K10">
        <f t="shared" si="6"/>
        <v>0</v>
      </c>
      <c r="N10" t="e">
        <f t="shared" si="3"/>
        <v>#NUM!</v>
      </c>
      <c r="O10" t="e">
        <f t="shared" ca="1" si="4"/>
        <v>#NUM!</v>
      </c>
      <c r="P10" t="e">
        <f t="shared" ca="1" si="7"/>
        <v>#DIV/0!</v>
      </c>
      <c r="Q10" t="e">
        <f t="shared" ca="1" si="8"/>
        <v>#DIV/0!</v>
      </c>
      <c r="R10" t="e">
        <f t="shared" ca="1" si="9"/>
        <v>#DIV/0!</v>
      </c>
      <c r="S10" t="e">
        <f t="shared" ca="1" si="10"/>
        <v>#DIV/0!</v>
      </c>
      <c r="T10">
        <f t="shared" ca="1" si="11"/>
        <v>0</v>
      </c>
    </row>
    <row r="11" spans="1:36" x14ac:dyDescent="0.25">
      <c r="A11" s="1">
        <f>+invoerblad!A16</f>
        <v>43505</v>
      </c>
      <c r="B11" s="5">
        <v>6</v>
      </c>
      <c r="C11" s="5">
        <f t="shared" si="14"/>
        <v>36</v>
      </c>
      <c r="D11" t="str">
        <f>IF(invoerblad!B16="","",invoerblad!B16)</f>
        <v/>
      </c>
      <c r="E11" s="2" t="str">
        <f t="shared" si="12"/>
        <v>LEEG</v>
      </c>
      <c r="F11">
        <f t="shared" si="16"/>
        <v>1</v>
      </c>
      <c r="G11">
        <f t="shared" si="5"/>
        <v>10</v>
      </c>
      <c r="H11">
        <f t="shared" si="13"/>
        <v>0</v>
      </c>
      <c r="I11">
        <f t="shared" si="2"/>
        <v>0</v>
      </c>
      <c r="J11">
        <f t="shared" si="15"/>
        <v>0</v>
      </c>
      <c r="K11">
        <f t="shared" si="6"/>
        <v>0</v>
      </c>
      <c r="N11" t="e">
        <f t="shared" si="3"/>
        <v>#NUM!</v>
      </c>
      <c r="O11" t="e">
        <f t="shared" ca="1" si="4"/>
        <v>#NUM!</v>
      </c>
      <c r="P11" t="e">
        <f t="shared" ca="1" si="7"/>
        <v>#DIV/0!</v>
      </c>
      <c r="Q11" t="e">
        <f t="shared" ca="1" si="8"/>
        <v>#DIV/0!</v>
      </c>
      <c r="R11" t="e">
        <f t="shared" ca="1" si="9"/>
        <v>#DIV/0!</v>
      </c>
      <c r="S11" t="e">
        <f t="shared" ca="1" si="10"/>
        <v>#DIV/0!</v>
      </c>
      <c r="T11">
        <f t="shared" ca="1" si="11"/>
        <v>0</v>
      </c>
    </row>
    <row r="12" spans="1:36" x14ac:dyDescent="0.25">
      <c r="A12" s="1">
        <f>+invoerblad!A17</f>
        <v>43506</v>
      </c>
      <c r="B12" s="5">
        <v>7</v>
      </c>
      <c r="C12" s="5">
        <f t="shared" si="14"/>
        <v>49</v>
      </c>
      <c r="D12" t="str">
        <f>IF(invoerblad!B17="","",invoerblad!B17)</f>
        <v/>
      </c>
      <c r="E12" s="2" t="str">
        <f t="shared" si="12"/>
        <v>LEEG</v>
      </c>
      <c r="F12">
        <f t="shared" si="16"/>
        <v>1</v>
      </c>
      <c r="G12">
        <f t="shared" si="5"/>
        <v>11</v>
      </c>
      <c r="H12">
        <f t="shared" si="13"/>
        <v>0</v>
      </c>
      <c r="I12">
        <f t="shared" si="2"/>
        <v>0</v>
      </c>
      <c r="J12">
        <f t="shared" si="15"/>
        <v>0</v>
      </c>
      <c r="K12">
        <f t="shared" si="6"/>
        <v>0</v>
      </c>
      <c r="N12" t="e">
        <f t="shared" si="3"/>
        <v>#NUM!</v>
      </c>
      <c r="O12" t="e">
        <f t="shared" ca="1" si="4"/>
        <v>#NUM!</v>
      </c>
      <c r="P12" t="e">
        <f t="shared" ca="1" si="7"/>
        <v>#DIV/0!</v>
      </c>
      <c r="Q12" t="e">
        <f t="shared" ca="1" si="8"/>
        <v>#DIV/0!</v>
      </c>
      <c r="R12" t="e">
        <f t="shared" ca="1" si="9"/>
        <v>#DIV/0!</v>
      </c>
      <c r="S12" t="e">
        <f t="shared" ca="1" si="10"/>
        <v>#DIV/0!</v>
      </c>
      <c r="T12">
        <f t="shared" ca="1" si="11"/>
        <v>0</v>
      </c>
    </row>
    <row r="13" spans="1:36" x14ac:dyDescent="0.25">
      <c r="A13" s="1">
        <f>+invoerblad!A18</f>
        <v>43507</v>
      </c>
      <c r="B13" s="5">
        <v>8</v>
      </c>
      <c r="C13" s="5">
        <f t="shared" si="14"/>
        <v>64</v>
      </c>
      <c r="D13" t="str">
        <f>IF(invoerblad!B18="","",invoerblad!B18)</f>
        <v/>
      </c>
      <c r="E13" s="2" t="str">
        <f t="shared" si="12"/>
        <v>LEEG</v>
      </c>
      <c r="F13">
        <f t="shared" si="16"/>
        <v>1</v>
      </c>
      <c r="G13">
        <f t="shared" si="5"/>
        <v>12</v>
      </c>
      <c r="H13">
        <f t="shared" si="13"/>
        <v>0</v>
      </c>
      <c r="I13">
        <f t="shared" si="2"/>
        <v>0</v>
      </c>
      <c r="J13">
        <f t="shared" si="15"/>
        <v>0</v>
      </c>
      <c r="K13">
        <f t="shared" si="6"/>
        <v>0</v>
      </c>
      <c r="N13" t="e">
        <f t="shared" si="3"/>
        <v>#NUM!</v>
      </c>
      <c r="O13" t="e">
        <f t="shared" ca="1" si="4"/>
        <v>#NUM!</v>
      </c>
      <c r="P13" t="e">
        <f t="shared" ca="1" si="7"/>
        <v>#DIV/0!</v>
      </c>
      <c r="Q13" t="e">
        <f t="shared" ca="1" si="8"/>
        <v>#DIV/0!</v>
      </c>
      <c r="R13" t="e">
        <f t="shared" ca="1" si="9"/>
        <v>#DIV/0!</v>
      </c>
      <c r="S13" t="e">
        <f t="shared" ca="1" si="10"/>
        <v>#DIV/0!</v>
      </c>
      <c r="T13">
        <f t="shared" ca="1" si="11"/>
        <v>0</v>
      </c>
    </row>
    <row r="14" spans="1:36" x14ac:dyDescent="0.25">
      <c r="A14" s="1">
        <f>+invoerblad!A19</f>
        <v>43508</v>
      </c>
      <c r="B14" s="5">
        <v>9</v>
      </c>
      <c r="C14" s="5">
        <f t="shared" si="14"/>
        <v>81</v>
      </c>
      <c r="D14" t="str">
        <f>IF(invoerblad!B19="","",invoerblad!B19)</f>
        <v/>
      </c>
      <c r="E14" s="2" t="str">
        <f t="shared" si="12"/>
        <v>LEEG</v>
      </c>
      <c r="F14">
        <f t="shared" si="16"/>
        <v>1</v>
      </c>
      <c r="G14">
        <f t="shared" si="5"/>
        <v>13</v>
      </c>
      <c r="H14">
        <f t="shared" si="13"/>
        <v>0</v>
      </c>
      <c r="I14">
        <f t="shared" si="2"/>
        <v>0</v>
      </c>
      <c r="J14">
        <f t="shared" si="15"/>
        <v>0</v>
      </c>
      <c r="K14">
        <f t="shared" si="6"/>
        <v>0</v>
      </c>
      <c r="N14" t="e">
        <f t="shared" si="3"/>
        <v>#NUM!</v>
      </c>
      <c r="O14" t="e">
        <f t="shared" ca="1" si="4"/>
        <v>#NUM!</v>
      </c>
      <c r="P14" t="e">
        <f t="shared" ca="1" si="7"/>
        <v>#DIV/0!</v>
      </c>
      <c r="Q14" t="e">
        <f t="shared" ca="1" si="8"/>
        <v>#DIV/0!</v>
      </c>
      <c r="R14" t="e">
        <f t="shared" ca="1" si="9"/>
        <v>#DIV/0!</v>
      </c>
      <c r="S14" t="e">
        <f t="shared" ca="1" si="10"/>
        <v>#DIV/0!</v>
      </c>
      <c r="T14">
        <f t="shared" ca="1" si="11"/>
        <v>0</v>
      </c>
    </row>
    <row r="15" spans="1:36" x14ac:dyDescent="0.25">
      <c r="A15" s="1">
        <f>+invoerblad!A20</f>
        <v>43509</v>
      </c>
      <c r="B15" s="5">
        <v>10</v>
      </c>
      <c r="C15" s="5">
        <f t="shared" si="14"/>
        <v>100</v>
      </c>
      <c r="D15" t="str">
        <f>IF(invoerblad!B20="","",invoerblad!B20)</f>
        <v/>
      </c>
      <c r="E15" s="2" t="str">
        <f t="shared" si="12"/>
        <v>LEEG</v>
      </c>
      <c r="F15">
        <f t="shared" si="16"/>
        <v>1</v>
      </c>
      <c r="G15">
        <f t="shared" si="5"/>
        <v>14</v>
      </c>
      <c r="H15">
        <f t="shared" si="13"/>
        <v>0</v>
      </c>
      <c r="I15">
        <f t="shared" si="2"/>
        <v>0</v>
      </c>
      <c r="J15">
        <f t="shared" si="15"/>
        <v>0</v>
      </c>
      <c r="K15">
        <f t="shared" si="6"/>
        <v>0</v>
      </c>
      <c r="N15" t="e">
        <f t="shared" si="3"/>
        <v>#NUM!</v>
      </c>
      <c r="O15" t="e">
        <f t="shared" ca="1" si="4"/>
        <v>#NUM!</v>
      </c>
      <c r="P15" t="e">
        <f t="shared" ca="1" si="7"/>
        <v>#DIV/0!</v>
      </c>
      <c r="Q15" t="e">
        <f t="shared" ca="1" si="8"/>
        <v>#DIV/0!</v>
      </c>
      <c r="R15" t="e">
        <f t="shared" ca="1" si="9"/>
        <v>#DIV/0!</v>
      </c>
      <c r="S15" t="e">
        <f t="shared" ca="1" si="10"/>
        <v>#DIV/0!</v>
      </c>
      <c r="T15">
        <f t="shared" ca="1" si="11"/>
        <v>0</v>
      </c>
    </row>
    <row r="16" spans="1:36" x14ac:dyDescent="0.25">
      <c r="A16" s="1">
        <f>+invoerblad!A21</f>
        <v>43510</v>
      </c>
      <c r="B16" s="5">
        <v>11</v>
      </c>
      <c r="C16" s="5">
        <f t="shared" si="14"/>
        <v>121</v>
      </c>
      <c r="D16" t="str">
        <f>IF(invoerblad!B21="","",invoerblad!B21)</f>
        <v/>
      </c>
      <c r="E16" s="2" t="str">
        <f t="shared" si="12"/>
        <v>LEEG</v>
      </c>
      <c r="F16">
        <f t="shared" si="16"/>
        <v>1</v>
      </c>
      <c r="G16">
        <f t="shared" si="5"/>
        <v>15</v>
      </c>
      <c r="H16">
        <f t="shared" si="13"/>
        <v>0</v>
      </c>
      <c r="I16">
        <f t="shared" si="2"/>
        <v>0</v>
      </c>
      <c r="J16">
        <f t="shared" si="15"/>
        <v>0</v>
      </c>
      <c r="K16">
        <f t="shared" si="6"/>
        <v>0</v>
      </c>
      <c r="N16" t="e">
        <f t="shared" si="3"/>
        <v>#NUM!</v>
      </c>
      <c r="O16" t="e">
        <f t="shared" ca="1" si="4"/>
        <v>#NUM!</v>
      </c>
      <c r="P16" t="e">
        <f t="shared" ca="1" si="7"/>
        <v>#DIV/0!</v>
      </c>
      <c r="Q16" t="e">
        <f t="shared" ca="1" si="8"/>
        <v>#DIV/0!</v>
      </c>
      <c r="R16" t="e">
        <f t="shared" ca="1" si="9"/>
        <v>#DIV/0!</v>
      </c>
      <c r="S16" t="e">
        <f t="shared" ca="1" si="10"/>
        <v>#DIV/0!</v>
      </c>
      <c r="T16">
        <f t="shared" ca="1" si="11"/>
        <v>0</v>
      </c>
    </row>
    <row r="17" spans="1:20" x14ac:dyDescent="0.25">
      <c r="A17" s="1">
        <f>+invoerblad!A22</f>
        <v>43511</v>
      </c>
      <c r="B17" s="5">
        <v>12</v>
      </c>
      <c r="C17" s="5">
        <f t="shared" si="14"/>
        <v>144</v>
      </c>
      <c r="D17" t="str">
        <f>IF(invoerblad!B22="","",invoerblad!B22)</f>
        <v/>
      </c>
      <c r="E17" s="2" t="str">
        <f t="shared" si="12"/>
        <v>LEEG</v>
      </c>
      <c r="F17">
        <f t="shared" si="16"/>
        <v>1</v>
      </c>
      <c r="G17">
        <f t="shared" ref="G17:G51" si="17">IF(F17=0,F17+1,G16+F17)</f>
        <v>16</v>
      </c>
      <c r="H17">
        <f t="shared" si="13"/>
        <v>0</v>
      </c>
      <c r="I17">
        <f t="shared" ref="I17:I51" si="18">IF(F17=0,H17,I18)</f>
        <v>0</v>
      </c>
      <c r="J17">
        <f t="shared" si="15"/>
        <v>0</v>
      </c>
      <c r="K17">
        <f t="shared" si="6"/>
        <v>0</v>
      </c>
      <c r="N17" t="e">
        <f t="shared" si="3"/>
        <v>#NUM!</v>
      </c>
      <c r="O17" t="e">
        <f t="shared" ca="1" si="4"/>
        <v>#NUM!</v>
      </c>
      <c r="P17" t="e">
        <f t="shared" ca="1" si="7"/>
        <v>#DIV/0!</v>
      </c>
      <c r="Q17" t="e">
        <f t="shared" ca="1" si="8"/>
        <v>#DIV/0!</v>
      </c>
      <c r="R17" t="e">
        <f t="shared" ca="1" si="9"/>
        <v>#DIV/0!</v>
      </c>
      <c r="S17" t="e">
        <f t="shared" ca="1" si="10"/>
        <v>#DIV/0!</v>
      </c>
      <c r="T17">
        <f t="shared" ca="1" si="11"/>
        <v>0</v>
      </c>
    </row>
    <row r="18" spans="1:20" x14ac:dyDescent="0.25">
      <c r="A18" s="1">
        <f>+invoerblad!A23</f>
        <v>43512</v>
      </c>
      <c r="B18" s="5">
        <v>13</v>
      </c>
      <c r="C18" s="5">
        <f t="shared" si="14"/>
        <v>169</v>
      </c>
      <c r="D18" t="str">
        <f>IF(invoerblad!B23="","",invoerblad!B23)</f>
        <v/>
      </c>
      <c r="E18" s="2" t="str">
        <f t="shared" si="12"/>
        <v>LEEG</v>
      </c>
      <c r="F18">
        <f t="shared" si="16"/>
        <v>1</v>
      </c>
      <c r="G18">
        <f t="shared" si="17"/>
        <v>17</v>
      </c>
      <c r="H18">
        <f t="shared" si="13"/>
        <v>0</v>
      </c>
      <c r="I18">
        <f t="shared" si="18"/>
        <v>0</v>
      </c>
      <c r="J18">
        <f t="shared" si="15"/>
        <v>0</v>
      </c>
      <c r="K18">
        <f t="shared" si="6"/>
        <v>0</v>
      </c>
      <c r="N18" t="e">
        <f t="shared" si="3"/>
        <v>#NUM!</v>
      </c>
      <c r="O18" t="e">
        <f t="shared" ca="1" si="4"/>
        <v>#NUM!</v>
      </c>
      <c r="P18" t="e">
        <f t="shared" ca="1" si="7"/>
        <v>#DIV/0!</v>
      </c>
      <c r="Q18" t="e">
        <f t="shared" ca="1" si="8"/>
        <v>#DIV/0!</v>
      </c>
      <c r="R18" t="e">
        <f t="shared" ca="1" si="9"/>
        <v>#DIV/0!</v>
      </c>
      <c r="S18" t="e">
        <f t="shared" ca="1" si="10"/>
        <v>#DIV/0!</v>
      </c>
      <c r="T18">
        <f t="shared" ca="1" si="11"/>
        <v>0</v>
      </c>
    </row>
    <row r="19" spans="1:20" x14ac:dyDescent="0.25">
      <c r="A19" s="1">
        <f>+invoerblad!A24</f>
        <v>43513</v>
      </c>
      <c r="B19" s="5">
        <v>14</v>
      </c>
      <c r="C19" s="5">
        <f t="shared" si="14"/>
        <v>196</v>
      </c>
      <c r="D19" t="str">
        <f>IF(invoerblad!B24="","",invoerblad!B24)</f>
        <v/>
      </c>
      <c r="E19" s="2" t="str">
        <f t="shared" si="12"/>
        <v>LEEG</v>
      </c>
      <c r="F19">
        <f t="shared" si="16"/>
        <v>1</v>
      </c>
      <c r="G19">
        <f t="shared" si="17"/>
        <v>18</v>
      </c>
      <c r="H19">
        <f t="shared" si="13"/>
        <v>0</v>
      </c>
      <c r="I19">
        <f t="shared" si="18"/>
        <v>0</v>
      </c>
      <c r="J19">
        <f t="shared" si="15"/>
        <v>0</v>
      </c>
      <c r="K19">
        <f t="shared" si="6"/>
        <v>0</v>
      </c>
      <c r="N19" t="e">
        <f t="shared" si="3"/>
        <v>#NUM!</v>
      </c>
      <c r="O19" t="e">
        <f t="shared" ca="1" si="4"/>
        <v>#NUM!</v>
      </c>
      <c r="P19" t="e">
        <f t="shared" ca="1" si="7"/>
        <v>#DIV/0!</v>
      </c>
      <c r="Q19" t="e">
        <f t="shared" ca="1" si="8"/>
        <v>#DIV/0!</v>
      </c>
      <c r="R19" t="e">
        <f t="shared" ca="1" si="9"/>
        <v>#DIV/0!</v>
      </c>
      <c r="S19" t="e">
        <f t="shared" ca="1" si="10"/>
        <v>#DIV/0!</v>
      </c>
      <c r="T19">
        <f t="shared" ca="1" si="11"/>
        <v>0</v>
      </c>
    </row>
    <row r="20" spans="1:20" x14ac:dyDescent="0.25">
      <c r="A20" s="1">
        <f>+invoerblad!A25</f>
        <v>43514</v>
      </c>
      <c r="B20" s="5">
        <v>15</v>
      </c>
      <c r="C20" s="5">
        <f t="shared" si="14"/>
        <v>225</v>
      </c>
      <c r="D20" t="str">
        <f>IF(invoerblad!B25="","",invoerblad!B25)</f>
        <v/>
      </c>
      <c r="E20" s="2" t="str">
        <f t="shared" si="12"/>
        <v>LEEG</v>
      </c>
      <c r="F20">
        <f t="shared" si="16"/>
        <v>1</v>
      </c>
      <c r="G20">
        <f t="shared" si="17"/>
        <v>19</v>
      </c>
      <c r="H20">
        <f t="shared" si="13"/>
        <v>0</v>
      </c>
      <c r="I20">
        <f t="shared" si="18"/>
        <v>0</v>
      </c>
      <c r="J20">
        <f t="shared" si="15"/>
        <v>0</v>
      </c>
      <c r="K20">
        <f t="shared" si="6"/>
        <v>0</v>
      </c>
      <c r="N20" t="e">
        <f t="shared" si="3"/>
        <v>#NUM!</v>
      </c>
      <c r="O20" t="e">
        <f t="shared" ca="1" si="4"/>
        <v>#NUM!</v>
      </c>
      <c r="P20" t="e">
        <f t="shared" ca="1" si="7"/>
        <v>#DIV/0!</v>
      </c>
      <c r="Q20" t="e">
        <f t="shared" ca="1" si="8"/>
        <v>#DIV/0!</v>
      </c>
      <c r="R20" t="e">
        <f t="shared" ca="1" si="9"/>
        <v>#DIV/0!</v>
      </c>
      <c r="S20" t="e">
        <f t="shared" ca="1" si="10"/>
        <v>#DIV/0!</v>
      </c>
      <c r="T20">
        <f t="shared" ca="1" si="11"/>
        <v>0</v>
      </c>
    </row>
    <row r="21" spans="1:20" x14ac:dyDescent="0.25">
      <c r="A21" s="1">
        <f>+invoerblad!A26</f>
        <v>43515</v>
      </c>
      <c r="B21" s="5">
        <v>16</v>
      </c>
      <c r="C21" s="5">
        <f t="shared" si="14"/>
        <v>256</v>
      </c>
      <c r="D21" t="str">
        <f>IF(invoerblad!B26="","",invoerblad!B26)</f>
        <v/>
      </c>
      <c r="E21" s="2" t="str">
        <f t="shared" si="12"/>
        <v>LEEG</v>
      </c>
      <c r="F21">
        <f t="shared" si="16"/>
        <v>1</v>
      </c>
      <c r="G21">
        <f t="shared" si="17"/>
        <v>20</v>
      </c>
      <c r="H21">
        <f t="shared" si="13"/>
        <v>0</v>
      </c>
      <c r="I21">
        <f t="shared" si="18"/>
        <v>0</v>
      </c>
      <c r="J21">
        <f t="shared" si="15"/>
        <v>0</v>
      </c>
      <c r="K21">
        <f t="shared" si="6"/>
        <v>0</v>
      </c>
      <c r="N21" t="e">
        <f t="shared" si="3"/>
        <v>#NUM!</v>
      </c>
      <c r="O21" t="e">
        <f t="shared" ca="1" si="4"/>
        <v>#NUM!</v>
      </c>
      <c r="P21" t="e">
        <f t="shared" ca="1" si="7"/>
        <v>#DIV/0!</v>
      </c>
      <c r="Q21" t="e">
        <f t="shared" ca="1" si="8"/>
        <v>#DIV/0!</v>
      </c>
      <c r="R21" t="e">
        <f t="shared" ca="1" si="9"/>
        <v>#DIV/0!</v>
      </c>
      <c r="S21" t="e">
        <f t="shared" ca="1" si="10"/>
        <v>#DIV/0!</v>
      </c>
      <c r="T21">
        <f t="shared" ca="1" si="11"/>
        <v>0</v>
      </c>
    </row>
    <row r="22" spans="1:20" x14ac:dyDescent="0.25">
      <c r="A22" s="1">
        <f>+invoerblad!A27</f>
        <v>43516</v>
      </c>
      <c r="B22" s="5">
        <v>17</v>
      </c>
      <c r="C22" s="5">
        <f t="shared" si="14"/>
        <v>289</v>
      </c>
      <c r="D22" t="str">
        <f>IF(invoerblad!B27="","",invoerblad!B27)</f>
        <v/>
      </c>
      <c r="E22" s="2" t="str">
        <f t="shared" si="12"/>
        <v>LEEG</v>
      </c>
      <c r="F22">
        <f t="shared" si="16"/>
        <v>1</v>
      </c>
      <c r="G22">
        <f t="shared" si="17"/>
        <v>21</v>
      </c>
      <c r="H22">
        <f t="shared" si="13"/>
        <v>0</v>
      </c>
      <c r="I22">
        <f t="shared" si="18"/>
        <v>0</v>
      </c>
      <c r="J22">
        <f t="shared" si="15"/>
        <v>0</v>
      </c>
      <c r="K22">
        <f t="shared" si="6"/>
        <v>0</v>
      </c>
      <c r="N22" t="e">
        <f t="shared" si="3"/>
        <v>#NUM!</v>
      </c>
      <c r="O22" t="e">
        <f t="shared" ca="1" si="4"/>
        <v>#NUM!</v>
      </c>
      <c r="P22" t="e">
        <f t="shared" ca="1" si="7"/>
        <v>#DIV/0!</v>
      </c>
      <c r="Q22" t="e">
        <f t="shared" ca="1" si="8"/>
        <v>#DIV/0!</v>
      </c>
      <c r="R22" t="e">
        <f t="shared" ca="1" si="9"/>
        <v>#DIV/0!</v>
      </c>
      <c r="S22" t="e">
        <f t="shared" ca="1" si="10"/>
        <v>#DIV/0!</v>
      </c>
      <c r="T22">
        <f t="shared" ca="1" si="11"/>
        <v>0</v>
      </c>
    </row>
    <row r="23" spans="1:20" x14ac:dyDescent="0.25">
      <c r="A23" s="1">
        <f>+invoerblad!A28</f>
        <v>43517</v>
      </c>
      <c r="B23" s="5">
        <v>18</v>
      </c>
      <c r="C23" s="5">
        <f t="shared" si="14"/>
        <v>324</v>
      </c>
      <c r="D23" t="str">
        <f>IF(invoerblad!B28="","",invoerblad!B28)</f>
        <v/>
      </c>
      <c r="E23" s="2" t="str">
        <f t="shared" si="12"/>
        <v>LEEG</v>
      </c>
      <c r="F23">
        <f t="shared" si="16"/>
        <v>1</v>
      </c>
      <c r="G23">
        <f t="shared" si="17"/>
        <v>22</v>
      </c>
      <c r="H23">
        <f t="shared" si="13"/>
        <v>0</v>
      </c>
      <c r="I23">
        <f t="shared" si="18"/>
        <v>0</v>
      </c>
      <c r="J23">
        <f t="shared" si="15"/>
        <v>0</v>
      </c>
      <c r="K23">
        <f t="shared" si="6"/>
        <v>0</v>
      </c>
      <c r="N23" t="e">
        <f t="shared" si="3"/>
        <v>#NUM!</v>
      </c>
      <c r="O23" t="e">
        <f t="shared" ca="1" si="4"/>
        <v>#NUM!</v>
      </c>
      <c r="P23" t="e">
        <f t="shared" ca="1" si="7"/>
        <v>#DIV/0!</v>
      </c>
      <c r="Q23" t="e">
        <f t="shared" ca="1" si="8"/>
        <v>#DIV/0!</v>
      </c>
      <c r="R23" t="e">
        <f t="shared" ca="1" si="9"/>
        <v>#DIV/0!</v>
      </c>
      <c r="S23" t="e">
        <f t="shared" ca="1" si="10"/>
        <v>#DIV/0!</v>
      </c>
      <c r="T23">
        <f t="shared" ca="1" si="11"/>
        <v>0</v>
      </c>
    </row>
    <row r="24" spans="1:20" x14ac:dyDescent="0.25">
      <c r="A24" s="1">
        <f>+invoerblad!A29</f>
        <v>43518</v>
      </c>
      <c r="B24" s="5">
        <v>19</v>
      </c>
      <c r="C24" s="5">
        <f t="shared" si="14"/>
        <v>361</v>
      </c>
      <c r="D24" t="str">
        <f>IF(invoerblad!B29="","",invoerblad!B29)</f>
        <v/>
      </c>
      <c r="E24" s="2" t="str">
        <f t="shared" si="12"/>
        <v>LEEG</v>
      </c>
      <c r="F24">
        <f t="shared" si="16"/>
        <v>1</v>
      </c>
      <c r="G24">
        <f t="shared" si="17"/>
        <v>23</v>
      </c>
      <c r="H24">
        <f t="shared" si="13"/>
        <v>0</v>
      </c>
      <c r="I24">
        <f t="shared" si="18"/>
        <v>0</v>
      </c>
      <c r="J24">
        <f t="shared" si="15"/>
        <v>0</v>
      </c>
      <c r="K24">
        <f t="shared" si="6"/>
        <v>0</v>
      </c>
      <c r="N24" t="e">
        <f t="shared" si="3"/>
        <v>#NUM!</v>
      </c>
      <c r="O24" t="e">
        <f t="shared" ca="1" si="4"/>
        <v>#NUM!</v>
      </c>
      <c r="P24" t="e">
        <f t="shared" ca="1" si="7"/>
        <v>#DIV/0!</v>
      </c>
      <c r="Q24" t="e">
        <f t="shared" ca="1" si="8"/>
        <v>#DIV/0!</v>
      </c>
      <c r="R24" t="e">
        <f t="shared" ca="1" si="9"/>
        <v>#DIV/0!</v>
      </c>
      <c r="S24" t="e">
        <f t="shared" ca="1" si="10"/>
        <v>#DIV/0!</v>
      </c>
      <c r="T24">
        <f t="shared" ca="1" si="11"/>
        <v>0</v>
      </c>
    </row>
    <row r="25" spans="1:20" x14ac:dyDescent="0.25">
      <c r="A25" s="1">
        <f>+invoerblad!A30</f>
        <v>43519</v>
      </c>
      <c r="B25" s="5">
        <v>20</v>
      </c>
      <c r="C25" s="5">
        <f t="shared" si="14"/>
        <v>400</v>
      </c>
      <c r="D25" t="str">
        <f>IF(invoerblad!B30="","",invoerblad!B30)</f>
        <v/>
      </c>
      <c r="E25" s="2" t="str">
        <f t="shared" si="12"/>
        <v>LEEG</v>
      </c>
      <c r="F25">
        <f t="shared" si="16"/>
        <v>1</v>
      </c>
      <c r="G25">
        <f t="shared" si="17"/>
        <v>24</v>
      </c>
      <c r="H25">
        <f t="shared" si="13"/>
        <v>0</v>
      </c>
      <c r="I25">
        <f t="shared" si="18"/>
        <v>0</v>
      </c>
      <c r="J25">
        <f t="shared" si="15"/>
        <v>0</v>
      </c>
      <c r="K25">
        <f t="shared" si="6"/>
        <v>0</v>
      </c>
      <c r="N25" t="e">
        <f t="shared" si="3"/>
        <v>#NUM!</v>
      </c>
      <c r="O25" t="e">
        <f t="shared" ca="1" si="4"/>
        <v>#NUM!</v>
      </c>
      <c r="P25" t="e">
        <f t="shared" ca="1" si="7"/>
        <v>#DIV/0!</v>
      </c>
      <c r="Q25" t="e">
        <f t="shared" ca="1" si="8"/>
        <v>#DIV/0!</v>
      </c>
      <c r="R25" t="e">
        <f t="shared" ca="1" si="9"/>
        <v>#DIV/0!</v>
      </c>
      <c r="S25" t="e">
        <f t="shared" ca="1" si="10"/>
        <v>#DIV/0!</v>
      </c>
      <c r="T25">
        <f t="shared" ca="1" si="11"/>
        <v>0</v>
      </c>
    </row>
    <row r="26" spans="1:20" x14ac:dyDescent="0.25">
      <c r="A26" s="1">
        <f>+invoerblad!A31</f>
        <v>43520</v>
      </c>
      <c r="B26" s="5">
        <v>21</v>
      </c>
      <c r="C26" s="5">
        <f t="shared" si="14"/>
        <v>441</v>
      </c>
      <c r="D26" t="str">
        <f>IF(invoerblad!B31="","",invoerblad!B31)</f>
        <v/>
      </c>
      <c r="E26" s="2" t="str">
        <f t="shared" si="12"/>
        <v>LEEG</v>
      </c>
      <c r="F26">
        <f t="shared" si="16"/>
        <v>1</v>
      </c>
      <c r="G26">
        <f t="shared" si="17"/>
        <v>25</v>
      </c>
      <c r="H26">
        <f t="shared" si="13"/>
        <v>0</v>
      </c>
      <c r="I26">
        <f t="shared" si="18"/>
        <v>0</v>
      </c>
      <c r="J26">
        <f t="shared" si="15"/>
        <v>0</v>
      </c>
      <c r="K26">
        <f t="shared" si="6"/>
        <v>0</v>
      </c>
      <c r="N26" t="e">
        <f t="shared" si="3"/>
        <v>#NUM!</v>
      </c>
      <c r="O26" t="e">
        <f t="shared" ca="1" si="4"/>
        <v>#NUM!</v>
      </c>
      <c r="P26" t="e">
        <f t="shared" ca="1" si="7"/>
        <v>#DIV/0!</v>
      </c>
      <c r="Q26" t="e">
        <f t="shared" ca="1" si="8"/>
        <v>#DIV/0!</v>
      </c>
      <c r="R26" t="e">
        <f t="shared" ca="1" si="9"/>
        <v>#DIV/0!</v>
      </c>
      <c r="S26" t="e">
        <f t="shared" ca="1" si="10"/>
        <v>#DIV/0!</v>
      </c>
      <c r="T26">
        <f t="shared" ca="1" si="11"/>
        <v>0</v>
      </c>
    </row>
    <row r="27" spans="1:20" x14ac:dyDescent="0.25">
      <c r="A27" s="1">
        <f>+invoerblad!A32</f>
        <v>43521</v>
      </c>
      <c r="B27" s="5">
        <v>22</v>
      </c>
      <c r="C27" s="5">
        <f t="shared" si="14"/>
        <v>484</v>
      </c>
      <c r="D27" t="str">
        <f>IF(invoerblad!B32="","",invoerblad!B32)</f>
        <v/>
      </c>
      <c r="E27" s="2" t="str">
        <f t="shared" si="12"/>
        <v>LEEG</v>
      </c>
      <c r="F27">
        <f t="shared" si="16"/>
        <v>1</v>
      </c>
      <c r="G27">
        <f t="shared" si="17"/>
        <v>26</v>
      </c>
      <c r="H27">
        <f t="shared" si="13"/>
        <v>0</v>
      </c>
      <c r="I27">
        <f t="shared" si="18"/>
        <v>0</v>
      </c>
      <c r="J27">
        <f t="shared" si="15"/>
        <v>0</v>
      </c>
      <c r="K27">
        <f t="shared" si="6"/>
        <v>0</v>
      </c>
      <c r="N27" t="e">
        <f t="shared" si="3"/>
        <v>#NUM!</v>
      </c>
      <c r="O27" t="e">
        <f t="shared" ca="1" si="4"/>
        <v>#NUM!</v>
      </c>
      <c r="P27" t="e">
        <f t="shared" ca="1" si="7"/>
        <v>#DIV/0!</v>
      </c>
      <c r="Q27" t="e">
        <f t="shared" ca="1" si="8"/>
        <v>#DIV/0!</v>
      </c>
      <c r="R27" t="e">
        <f t="shared" ca="1" si="9"/>
        <v>#DIV/0!</v>
      </c>
      <c r="S27" t="e">
        <f t="shared" ca="1" si="10"/>
        <v>#DIV/0!</v>
      </c>
      <c r="T27">
        <f t="shared" ca="1" si="11"/>
        <v>0</v>
      </c>
    </row>
    <row r="28" spans="1:20" x14ac:dyDescent="0.25">
      <c r="A28" s="1">
        <f>+invoerblad!A33</f>
        <v>43522</v>
      </c>
      <c r="B28" s="5">
        <v>23</v>
      </c>
      <c r="C28" s="5">
        <f t="shared" si="14"/>
        <v>529</v>
      </c>
      <c r="D28" t="str">
        <f>IF(invoerblad!B33="","",invoerblad!B33)</f>
        <v/>
      </c>
      <c r="E28" s="2" t="str">
        <f t="shared" si="12"/>
        <v>LEEG</v>
      </c>
      <c r="F28">
        <f t="shared" si="16"/>
        <v>1</v>
      </c>
      <c r="G28">
        <f t="shared" si="17"/>
        <v>27</v>
      </c>
      <c r="H28">
        <f t="shared" si="13"/>
        <v>0</v>
      </c>
      <c r="I28">
        <f t="shared" si="18"/>
        <v>0</v>
      </c>
      <c r="J28">
        <f t="shared" si="15"/>
        <v>0</v>
      </c>
      <c r="K28">
        <f t="shared" si="6"/>
        <v>0</v>
      </c>
      <c r="N28" t="e">
        <f t="shared" si="3"/>
        <v>#NUM!</v>
      </c>
      <c r="O28" t="e">
        <f t="shared" ca="1" si="4"/>
        <v>#NUM!</v>
      </c>
      <c r="P28" t="e">
        <f t="shared" ca="1" si="7"/>
        <v>#DIV/0!</v>
      </c>
      <c r="Q28" t="e">
        <f t="shared" ca="1" si="8"/>
        <v>#DIV/0!</v>
      </c>
      <c r="R28" t="e">
        <f t="shared" ca="1" si="9"/>
        <v>#DIV/0!</v>
      </c>
      <c r="S28" t="e">
        <f t="shared" ca="1" si="10"/>
        <v>#DIV/0!</v>
      </c>
      <c r="T28">
        <f t="shared" ca="1" si="11"/>
        <v>0</v>
      </c>
    </row>
    <row r="29" spans="1:20" x14ac:dyDescent="0.25">
      <c r="A29" s="1">
        <f>+invoerblad!A34</f>
        <v>43523</v>
      </c>
      <c r="B29" s="5">
        <v>24</v>
      </c>
      <c r="C29" s="5">
        <f t="shared" si="14"/>
        <v>576</v>
      </c>
      <c r="D29" t="str">
        <f>IF(invoerblad!B34="","",invoerblad!B34)</f>
        <v/>
      </c>
      <c r="E29" s="2" t="str">
        <f t="shared" si="12"/>
        <v>LEEG</v>
      </c>
      <c r="F29">
        <f t="shared" si="16"/>
        <v>1</v>
      </c>
      <c r="G29">
        <f t="shared" si="17"/>
        <v>28</v>
      </c>
      <c r="H29">
        <f t="shared" si="13"/>
        <v>0</v>
      </c>
      <c r="I29">
        <f t="shared" si="18"/>
        <v>0</v>
      </c>
      <c r="J29">
        <f t="shared" si="15"/>
        <v>0</v>
      </c>
      <c r="K29">
        <f t="shared" si="6"/>
        <v>0</v>
      </c>
      <c r="N29" t="e">
        <f t="shared" si="3"/>
        <v>#NUM!</v>
      </c>
      <c r="O29" t="e">
        <f t="shared" ca="1" si="4"/>
        <v>#NUM!</v>
      </c>
      <c r="P29" t="e">
        <f t="shared" ca="1" si="7"/>
        <v>#DIV/0!</v>
      </c>
      <c r="Q29" t="e">
        <f t="shared" ca="1" si="8"/>
        <v>#DIV/0!</v>
      </c>
      <c r="R29" t="e">
        <f t="shared" ca="1" si="9"/>
        <v>#DIV/0!</v>
      </c>
      <c r="S29" t="e">
        <f t="shared" ca="1" si="10"/>
        <v>#DIV/0!</v>
      </c>
      <c r="T29">
        <f t="shared" ca="1" si="11"/>
        <v>0</v>
      </c>
    </row>
    <row r="30" spans="1:20" x14ac:dyDescent="0.25">
      <c r="A30" s="1">
        <f>+invoerblad!A35</f>
        <v>43524</v>
      </c>
      <c r="B30" s="5">
        <v>25</v>
      </c>
      <c r="C30" s="5">
        <f t="shared" si="14"/>
        <v>625</v>
      </c>
      <c r="D30" t="str">
        <f>IF(invoerblad!B35="","",invoerblad!B35)</f>
        <v/>
      </c>
      <c r="E30" s="2" t="str">
        <f t="shared" si="12"/>
        <v>LEEG</v>
      </c>
      <c r="F30">
        <f t="shared" si="16"/>
        <v>1</v>
      </c>
      <c r="G30">
        <f t="shared" si="17"/>
        <v>29</v>
      </c>
      <c r="H30">
        <f t="shared" si="13"/>
        <v>0</v>
      </c>
      <c r="I30">
        <f t="shared" si="18"/>
        <v>0</v>
      </c>
      <c r="J30">
        <f t="shared" si="15"/>
        <v>0</v>
      </c>
      <c r="K30">
        <f t="shared" si="6"/>
        <v>0</v>
      </c>
      <c r="N30" t="e">
        <f t="shared" si="3"/>
        <v>#NUM!</v>
      </c>
      <c r="O30" t="e">
        <f t="shared" ca="1" si="4"/>
        <v>#NUM!</v>
      </c>
      <c r="P30" t="e">
        <f t="shared" ca="1" si="7"/>
        <v>#DIV/0!</v>
      </c>
      <c r="Q30" t="e">
        <f t="shared" ca="1" si="8"/>
        <v>#DIV/0!</v>
      </c>
      <c r="R30" t="e">
        <f t="shared" ca="1" si="9"/>
        <v>#DIV/0!</v>
      </c>
      <c r="S30" t="e">
        <f t="shared" ca="1" si="10"/>
        <v>#DIV/0!</v>
      </c>
      <c r="T30">
        <f t="shared" ca="1" si="11"/>
        <v>0</v>
      </c>
    </row>
    <row r="31" spans="1:20" x14ac:dyDescent="0.25">
      <c r="A31" s="1">
        <f>+invoerblad!A36</f>
        <v>43525</v>
      </c>
      <c r="B31" s="5">
        <v>26</v>
      </c>
      <c r="C31" s="5">
        <f t="shared" si="14"/>
        <v>676</v>
      </c>
      <c r="D31" t="str">
        <f>IF(invoerblad!B36="","",invoerblad!B36)</f>
        <v/>
      </c>
      <c r="E31" s="2" t="str">
        <f t="shared" si="12"/>
        <v>LEEG</v>
      </c>
      <c r="F31">
        <f t="shared" si="16"/>
        <v>1</v>
      </c>
      <c r="G31">
        <f t="shared" si="17"/>
        <v>30</v>
      </c>
      <c r="H31">
        <f t="shared" si="13"/>
        <v>0</v>
      </c>
      <c r="I31">
        <f t="shared" si="18"/>
        <v>0</v>
      </c>
      <c r="J31">
        <f t="shared" si="15"/>
        <v>0</v>
      </c>
      <c r="K31">
        <f t="shared" si="6"/>
        <v>0</v>
      </c>
      <c r="N31" t="e">
        <f t="shared" si="3"/>
        <v>#NUM!</v>
      </c>
      <c r="O31" t="e">
        <f t="shared" ca="1" si="4"/>
        <v>#NUM!</v>
      </c>
      <c r="P31" t="e">
        <f t="shared" ca="1" si="7"/>
        <v>#DIV/0!</v>
      </c>
      <c r="Q31" t="e">
        <f t="shared" ca="1" si="8"/>
        <v>#DIV/0!</v>
      </c>
      <c r="R31" t="e">
        <f t="shared" ca="1" si="9"/>
        <v>#DIV/0!</v>
      </c>
      <c r="S31" t="e">
        <f t="shared" ca="1" si="10"/>
        <v>#DIV/0!</v>
      </c>
      <c r="T31">
        <f t="shared" ca="1" si="11"/>
        <v>0</v>
      </c>
    </row>
    <row r="32" spans="1:20" x14ac:dyDescent="0.25">
      <c r="A32" s="1">
        <f>+invoerblad!A37</f>
        <v>43526</v>
      </c>
      <c r="B32" s="5">
        <v>27</v>
      </c>
      <c r="C32" s="5">
        <f t="shared" si="14"/>
        <v>729</v>
      </c>
      <c r="D32" t="str">
        <f>IF(invoerblad!B37="","",invoerblad!B37)</f>
        <v/>
      </c>
      <c r="E32" s="2" t="str">
        <f t="shared" si="12"/>
        <v>LEEG</v>
      </c>
      <c r="F32">
        <f t="shared" si="16"/>
        <v>1</v>
      </c>
      <c r="G32">
        <f t="shared" si="17"/>
        <v>31</v>
      </c>
      <c r="H32">
        <f t="shared" si="13"/>
        <v>0</v>
      </c>
      <c r="I32">
        <f t="shared" si="18"/>
        <v>0</v>
      </c>
      <c r="J32">
        <f t="shared" si="15"/>
        <v>0</v>
      </c>
      <c r="K32">
        <f t="shared" si="6"/>
        <v>0</v>
      </c>
      <c r="N32" t="e">
        <f t="shared" si="3"/>
        <v>#NUM!</v>
      </c>
      <c r="O32" t="e">
        <f t="shared" ca="1" si="4"/>
        <v>#NUM!</v>
      </c>
      <c r="P32" t="e">
        <f t="shared" ca="1" si="7"/>
        <v>#DIV/0!</v>
      </c>
      <c r="Q32" t="e">
        <f t="shared" ca="1" si="8"/>
        <v>#DIV/0!</v>
      </c>
      <c r="R32" t="e">
        <f t="shared" ca="1" si="9"/>
        <v>#DIV/0!</v>
      </c>
      <c r="S32" t="e">
        <f t="shared" ca="1" si="10"/>
        <v>#DIV/0!</v>
      </c>
      <c r="T32">
        <f t="shared" ca="1" si="11"/>
        <v>0</v>
      </c>
    </row>
    <row r="33" spans="1:20" x14ac:dyDescent="0.25">
      <c r="A33" s="1">
        <f>+invoerblad!A38</f>
        <v>43527</v>
      </c>
      <c r="B33" s="5">
        <v>28</v>
      </c>
      <c r="C33" s="5">
        <f t="shared" si="14"/>
        <v>784</v>
      </c>
      <c r="D33" t="str">
        <f>IF(invoerblad!B38="","",invoerblad!B38)</f>
        <v/>
      </c>
      <c r="E33" s="2" t="str">
        <f t="shared" si="12"/>
        <v>LEEG</v>
      </c>
      <c r="F33">
        <f t="shared" si="16"/>
        <v>1</v>
      </c>
      <c r="G33">
        <f t="shared" si="17"/>
        <v>32</v>
      </c>
      <c r="H33">
        <f t="shared" si="13"/>
        <v>0</v>
      </c>
      <c r="I33">
        <f t="shared" si="18"/>
        <v>0</v>
      </c>
      <c r="J33">
        <f t="shared" si="15"/>
        <v>0</v>
      </c>
      <c r="K33">
        <f t="shared" si="6"/>
        <v>0</v>
      </c>
      <c r="N33" t="e">
        <f t="shared" si="3"/>
        <v>#NUM!</v>
      </c>
      <c r="O33" t="e">
        <f t="shared" ca="1" si="4"/>
        <v>#NUM!</v>
      </c>
      <c r="P33" t="e">
        <f t="shared" ca="1" si="7"/>
        <v>#DIV/0!</v>
      </c>
      <c r="Q33" t="e">
        <f t="shared" ca="1" si="8"/>
        <v>#DIV/0!</v>
      </c>
      <c r="R33" t="e">
        <f t="shared" ca="1" si="9"/>
        <v>#DIV/0!</v>
      </c>
      <c r="S33" t="e">
        <f t="shared" ca="1" si="10"/>
        <v>#DIV/0!</v>
      </c>
      <c r="T33">
        <f t="shared" ca="1" si="11"/>
        <v>0</v>
      </c>
    </row>
    <row r="34" spans="1:20" x14ac:dyDescent="0.25">
      <c r="A34" s="1">
        <f>+invoerblad!A39</f>
        <v>43528</v>
      </c>
      <c r="B34" s="5">
        <v>29</v>
      </c>
      <c r="C34" s="5">
        <f t="shared" si="14"/>
        <v>841</v>
      </c>
      <c r="D34" t="str">
        <f>IF(invoerblad!B39="","",invoerblad!B39)</f>
        <v/>
      </c>
      <c r="E34" s="2" t="str">
        <f t="shared" si="12"/>
        <v>LEEG</v>
      </c>
      <c r="F34">
        <f t="shared" si="16"/>
        <v>1</v>
      </c>
      <c r="G34">
        <f t="shared" si="17"/>
        <v>33</v>
      </c>
      <c r="H34">
        <f t="shared" si="13"/>
        <v>0</v>
      </c>
      <c r="I34">
        <f t="shared" si="18"/>
        <v>0</v>
      </c>
      <c r="J34">
        <f t="shared" si="15"/>
        <v>0</v>
      </c>
      <c r="K34">
        <f t="shared" si="6"/>
        <v>0</v>
      </c>
      <c r="N34" t="e">
        <f t="shared" si="3"/>
        <v>#NUM!</v>
      </c>
      <c r="O34" t="e">
        <f t="shared" ca="1" si="4"/>
        <v>#NUM!</v>
      </c>
      <c r="P34" t="e">
        <f t="shared" ca="1" si="7"/>
        <v>#DIV/0!</v>
      </c>
      <c r="Q34" t="e">
        <f t="shared" ca="1" si="8"/>
        <v>#DIV/0!</v>
      </c>
      <c r="R34" t="e">
        <f t="shared" ca="1" si="9"/>
        <v>#DIV/0!</v>
      </c>
      <c r="S34" t="e">
        <f t="shared" ca="1" si="10"/>
        <v>#DIV/0!</v>
      </c>
      <c r="T34">
        <f t="shared" ca="1" si="11"/>
        <v>0</v>
      </c>
    </row>
    <row r="35" spans="1:20" x14ac:dyDescent="0.25">
      <c r="A35" s="1">
        <f>+invoerblad!A40</f>
        <v>43529</v>
      </c>
      <c r="B35" s="5">
        <v>30</v>
      </c>
      <c r="C35" s="5">
        <f t="shared" si="14"/>
        <v>900</v>
      </c>
      <c r="D35" t="str">
        <f>IF(invoerblad!B40="","",invoerblad!B40)</f>
        <v/>
      </c>
      <c r="E35" s="2" t="str">
        <f t="shared" si="12"/>
        <v>LEEG</v>
      </c>
      <c r="F35">
        <f t="shared" si="16"/>
        <v>1</v>
      </c>
      <c r="G35">
        <f t="shared" si="17"/>
        <v>34</v>
      </c>
      <c r="H35">
        <f t="shared" si="13"/>
        <v>0</v>
      </c>
      <c r="I35">
        <f t="shared" si="18"/>
        <v>0</v>
      </c>
      <c r="J35">
        <f t="shared" si="15"/>
        <v>0</v>
      </c>
      <c r="K35">
        <f t="shared" si="6"/>
        <v>0</v>
      </c>
      <c r="N35" t="e">
        <f t="shared" si="3"/>
        <v>#NUM!</v>
      </c>
      <c r="O35" t="e">
        <f t="shared" ref="O35:O66" ca="1" si="19">EXP($AB$2*$B35+$AC$2)</f>
        <v>#NUM!</v>
      </c>
      <c r="P35" t="e">
        <f t="shared" ca="1" si="7"/>
        <v>#DIV/0!</v>
      </c>
      <c r="Q35" t="e">
        <f t="shared" ca="1" si="8"/>
        <v>#DIV/0!</v>
      </c>
      <c r="R35" t="e">
        <f t="shared" ca="1" si="9"/>
        <v>#DIV/0!</v>
      </c>
      <c r="S35" t="e">
        <f t="shared" ca="1" si="10"/>
        <v>#DIV/0!</v>
      </c>
      <c r="T35">
        <f t="shared" ca="1" si="11"/>
        <v>0</v>
      </c>
    </row>
    <row r="36" spans="1:20" x14ac:dyDescent="0.25">
      <c r="A36" s="1">
        <f>+invoerblad!A41</f>
        <v>43530</v>
      </c>
      <c r="B36" s="5">
        <v>31</v>
      </c>
      <c r="C36" s="5">
        <f t="shared" si="14"/>
        <v>961</v>
      </c>
      <c r="D36" t="str">
        <f>IF(invoerblad!B41="","",invoerblad!B41)</f>
        <v/>
      </c>
      <c r="E36" s="2" t="str">
        <f t="shared" si="12"/>
        <v>LEEG</v>
      </c>
      <c r="F36">
        <f t="shared" si="16"/>
        <v>1</v>
      </c>
      <c r="G36">
        <f t="shared" si="17"/>
        <v>35</v>
      </c>
      <c r="H36">
        <f t="shared" si="13"/>
        <v>0</v>
      </c>
      <c r="I36">
        <f t="shared" si="18"/>
        <v>0</v>
      </c>
      <c r="J36">
        <f t="shared" si="15"/>
        <v>0</v>
      </c>
      <c r="K36">
        <f t="shared" si="6"/>
        <v>0</v>
      </c>
      <c r="N36" t="e">
        <f t="shared" si="3"/>
        <v>#NUM!</v>
      </c>
      <c r="O36" t="e">
        <f t="shared" ca="1" si="19"/>
        <v>#NUM!</v>
      </c>
      <c r="P36" t="e">
        <f t="shared" ca="1" si="7"/>
        <v>#DIV/0!</v>
      </c>
      <c r="Q36" t="e">
        <f t="shared" ca="1" si="8"/>
        <v>#DIV/0!</v>
      </c>
      <c r="R36" t="e">
        <f t="shared" ca="1" si="9"/>
        <v>#DIV/0!</v>
      </c>
      <c r="S36" t="e">
        <f t="shared" ca="1" si="10"/>
        <v>#DIV/0!</v>
      </c>
      <c r="T36">
        <f t="shared" ca="1" si="11"/>
        <v>0</v>
      </c>
    </row>
    <row r="37" spans="1:20" x14ac:dyDescent="0.25">
      <c r="A37" s="1">
        <f>+invoerblad!A42</f>
        <v>43531</v>
      </c>
      <c r="B37" s="5">
        <v>32</v>
      </c>
      <c r="C37" s="5">
        <f t="shared" si="14"/>
        <v>1024</v>
      </c>
      <c r="D37" t="str">
        <f>IF(invoerblad!B42="","",invoerblad!B42)</f>
        <v/>
      </c>
      <c r="E37" s="2" t="str">
        <f t="shared" si="12"/>
        <v>LEEG</v>
      </c>
      <c r="F37">
        <f t="shared" si="16"/>
        <v>1</v>
      </c>
      <c r="G37">
        <f t="shared" si="17"/>
        <v>36</v>
      </c>
      <c r="H37">
        <f t="shared" si="13"/>
        <v>0</v>
      </c>
      <c r="I37">
        <f t="shared" si="18"/>
        <v>0</v>
      </c>
      <c r="J37">
        <f t="shared" si="15"/>
        <v>0</v>
      </c>
      <c r="K37">
        <f t="shared" si="6"/>
        <v>0</v>
      </c>
      <c r="N37" t="e">
        <f t="shared" si="3"/>
        <v>#NUM!</v>
      </c>
      <c r="O37" t="e">
        <f t="shared" ca="1" si="19"/>
        <v>#NUM!</v>
      </c>
      <c r="P37" t="e">
        <f t="shared" ca="1" si="7"/>
        <v>#DIV/0!</v>
      </c>
      <c r="Q37" t="e">
        <f t="shared" ca="1" si="8"/>
        <v>#DIV/0!</v>
      </c>
      <c r="R37" t="e">
        <f t="shared" ca="1" si="9"/>
        <v>#DIV/0!</v>
      </c>
      <c r="S37" t="e">
        <f t="shared" ca="1" si="10"/>
        <v>#DIV/0!</v>
      </c>
      <c r="T37">
        <f t="shared" ca="1" si="11"/>
        <v>0</v>
      </c>
    </row>
    <row r="38" spans="1:20" x14ac:dyDescent="0.25">
      <c r="A38" s="1">
        <f>+invoerblad!A43</f>
        <v>43532</v>
      </c>
      <c r="B38" s="5">
        <v>33</v>
      </c>
      <c r="C38" s="5">
        <f t="shared" si="14"/>
        <v>1089</v>
      </c>
      <c r="D38" t="str">
        <f>IF(invoerblad!B43="","",invoerblad!B43)</f>
        <v/>
      </c>
      <c r="E38" s="2" t="str">
        <f t="shared" si="12"/>
        <v>LEEG</v>
      </c>
      <c r="F38">
        <f t="shared" si="16"/>
        <v>1</v>
      </c>
      <c r="G38">
        <f t="shared" si="17"/>
        <v>37</v>
      </c>
      <c r="H38">
        <f t="shared" si="13"/>
        <v>0</v>
      </c>
      <c r="I38">
        <f t="shared" si="18"/>
        <v>0</v>
      </c>
      <c r="J38">
        <f t="shared" si="15"/>
        <v>0</v>
      </c>
      <c r="K38">
        <f t="shared" si="6"/>
        <v>0</v>
      </c>
      <c r="N38" t="e">
        <f t="shared" si="3"/>
        <v>#NUM!</v>
      </c>
      <c r="O38" t="e">
        <f t="shared" ca="1" si="19"/>
        <v>#NUM!</v>
      </c>
      <c r="P38" t="e">
        <f t="shared" ca="1" si="7"/>
        <v>#DIV/0!</v>
      </c>
      <c r="Q38" t="e">
        <f t="shared" ca="1" si="8"/>
        <v>#DIV/0!</v>
      </c>
      <c r="R38" t="e">
        <f t="shared" ca="1" si="9"/>
        <v>#DIV/0!</v>
      </c>
      <c r="S38" t="e">
        <f t="shared" ca="1" si="10"/>
        <v>#DIV/0!</v>
      </c>
      <c r="T38">
        <f t="shared" ca="1" si="11"/>
        <v>0</v>
      </c>
    </row>
    <row r="39" spans="1:20" x14ac:dyDescent="0.25">
      <c r="A39" s="1">
        <f>+invoerblad!A44</f>
        <v>43533</v>
      </c>
      <c r="B39" s="5">
        <v>34</v>
      </c>
      <c r="C39" s="5">
        <f t="shared" si="14"/>
        <v>1156</v>
      </c>
      <c r="D39" t="str">
        <f>IF(invoerblad!B44="","",invoerblad!B44)</f>
        <v/>
      </c>
      <c r="E39" s="2" t="str">
        <f t="shared" si="12"/>
        <v>LEEG</v>
      </c>
      <c r="F39">
        <f t="shared" si="16"/>
        <v>1</v>
      </c>
      <c r="G39">
        <f t="shared" si="17"/>
        <v>38</v>
      </c>
      <c r="H39">
        <f t="shared" si="13"/>
        <v>0</v>
      </c>
      <c r="I39">
        <f t="shared" si="18"/>
        <v>0</v>
      </c>
      <c r="J39">
        <f t="shared" si="15"/>
        <v>0</v>
      </c>
      <c r="K39">
        <f t="shared" si="6"/>
        <v>0</v>
      </c>
      <c r="N39" t="e">
        <f t="shared" si="3"/>
        <v>#NUM!</v>
      </c>
      <c r="O39" t="e">
        <f t="shared" ca="1" si="19"/>
        <v>#NUM!</v>
      </c>
      <c r="P39" t="e">
        <f t="shared" ca="1" si="7"/>
        <v>#DIV/0!</v>
      </c>
      <c r="Q39" t="e">
        <f t="shared" ca="1" si="8"/>
        <v>#DIV/0!</v>
      </c>
      <c r="R39" t="e">
        <f t="shared" ca="1" si="9"/>
        <v>#DIV/0!</v>
      </c>
      <c r="S39" t="e">
        <f t="shared" ca="1" si="10"/>
        <v>#DIV/0!</v>
      </c>
      <c r="T39">
        <f t="shared" ca="1" si="11"/>
        <v>0</v>
      </c>
    </row>
    <row r="40" spans="1:20" x14ac:dyDescent="0.25">
      <c r="A40" s="1">
        <f>+invoerblad!A45</f>
        <v>43534</v>
      </c>
      <c r="B40" s="5">
        <v>35</v>
      </c>
      <c r="C40" s="5">
        <f t="shared" si="14"/>
        <v>1225</v>
      </c>
      <c r="D40" t="str">
        <f>IF(invoerblad!B45="","",invoerblad!B45)</f>
        <v/>
      </c>
      <c r="E40" s="2" t="str">
        <f t="shared" si="12"/>
        <v>LEEG</v>
      </c>
      <c r="F40">
        <f t="shared" si="16"/>
        <v>1</v>
      </c>
      <c r="G40">
        <f t="shared" si="17"/>
        <v>39</v>
      </c>
      <c r="H40">
        <f t="shared" si="13"/>
        <v>0</v>
      </c>
      <c r="I40">
        <f t="shared" si="18"/>
        <v>0</v>
      </c>
      <c r="J40">
        <f t="shared" si="15"/>
        <v>0</v>
      </c>
      <c r="K40">
        <f t="shared" si="6"/>
        <v>0</v>
      </c>
      <c r="N40" t="e">
        <f t="shared" si="3"/>
        <v>#NUM!</v>
      </c>
      <c r="O40" t="e">
        <f t="shared" ca="1" si="19"/>
        <v>#NUM!</v>
      </c>
      <c r="P40" t="e">
        <f t="shared" ca="1" si="7"/>
        <v>#DIV/0!</v>
      </c>
      <c r="Q40" t="e">
        <f t="shared" ca="1" si="8"/>
        <v>#DIV/0!</v>
      </c>
      <c r="R40" t="e">
        <f t="shared" ca="1" si="9"/>
        <v>#DIV/0!</v>
      </c>
      <c r="S40" t="e">
        <f t="shared" ca="1" si="10"/>
        <v>#DIV/0!</v>
      </c>
      <c r="T40">
        <f t="shared" ca="1" si="11"/>
        <v>0</v>
      </c>
    </row>
    <row r="41" spans="1:20" x14ac:dyDescent="0.25">
      <c r="A41" s="1">
        <f>+invoerblad!A46</f>
        <v>43535</v>
      </c>
      <c r="B41" s="5">
        <v>36</v>
      </c>
      <c r="C41" s="5">
        <f t="shared" si="14"/>
        <v>1296</v>
      </c>
      <c r="D41" t="str">
        <f>IF(invoerblad!B46="","",invoerblad!B46)</f>
        <v/>
      </c>
      <c r="E41" s="2" t="str">
        <f t="shared" si="12"/>
        <v>LEEG</v>
      </c>
      <c r="F41">
        <f t="shared" si="16"/>
        <v>1</v>
      </c>
      <c r="G41">
        <f t="shared" si="17"/>
        <v>40</v>
      </c>
      <c r="H41">
        <f t="shared" si="13"/>
        <v>0</v>
      </c>
      <c r="I41">
        <f t="shared" si="18"/>
        <v>0</v>
      </c>
      <c r="J41">
        <f t="shared" si="15"/>
        <v>0</v>
      </c>
      <c r="K41">
        <f t="shared" si="6"/>
        <v>0</v>
      </c>
      <c r="N41" t="e">
        <f t="shared" si="3"/>
        <v>#NUM!</v>
      </c>
      <c r="O41" t="e">
        <f t="shared" ca="1" si="19"/>
        <v>#NUM!</v>
      </c>
      <c r="P41" t="e">
        <f t="shared" ca="1" si="7"/>
        <v>#DIV/0!</v>
      </c>
      <c r="Q41" t="e">
        <f t="shared" ca="1" si="8"/>
        <v>#DIV/0!</v>
      </c>
      <c r="R41" t="e">
        <f t="shared" ca="1" si="9"/>
        <v>#DIV/0!</v>
      </c>
      <c r="S41" t="e">
        <f t="shared" ca="1" si="10"/>
        <v>#DIV/0!</v>
      </c>
      <c r="T41">
        <f t="shared" ca="1" si="11"/>
        <v>0</v>
      </c>
    </row>
    <row r="42" spans="1:20" x14ac:dyDescent="0.25">
      <c r="A42" s="1">
        <f>+invoerblad!A47</f>
        <v>43536</v>
      </c>
      <c r="B42" s="5">
        <v>37</v>
      </c>
      <c r="C42" s="5">
        <f t="shared" si="14"/>
        <v>1369</v>
      </c>
      <c r="D42" t="str">
        <f>IF(invoerblad!B47="","",invoerblad!B47)</f>
        <v/>
      </c>
      <c r="E42" s="2" t="str">
        <f t="shared" si="12"/>
        <v>LEEG</v>
      </c>
      <c r="F42">
        <f t="shared" si="16"/>
        <v>1</v>
      </c>
      <c r="G42">
        <f t="shared" si="17"/>
        <v>41</v>
      </c>
      <c r="H42">
        <f t="shared" si="13"/>
        <v>0</v>
      </c>
      <c r="I42">
        <f t="shared" si="18"/>
        <v>0</v>
      </c>
      <c r="J42">
        <f t="shared" si="15"/>
        <v>0</v>
      </c>
      <c r="K42">
        <f t="shared" si="6"/>
        <v>0</v>
      </c>
      <c r="N42" t="e">
        <f t="shared" si="3"/>
        <v>#NUM!</v>
      </c>
      <c r="O42" t="e">
        <f t="shared" ca="1" si="19"/>
        <v>#NUM!</v>
      </c>
      <c r="P42" t="e">
        <f t="shared" ca="1" si="7"/>
        <v>#DIV/0!</v>
      </c>
      <c r="Q42" t="e">
        <f t="shared" ca="1" si="8"/>
        <v>#DIV/0!</v>
      </c>
      <c r="R42" t="e">
        <f t="shared" ca="1" si="9"/>
        <v>#DIV/0!</v>
      </c>
      <c r="S42" t="e">
        <f t="shared" ca="1" si="10"/>
        <v>#DIV/0!</v>
      </c>
      <c r="T42">
        <f t="shared" ca="1" si="11"/>
        <v>0</v>
      </c>
    </row>
    <row r="43" spans="1:20" x14ac:dyDescent="0.25">
      <c r="A43" s="1">
        <f>+invoerblad!A48</f>
        <v>43537</v>
      </c>
      <c r="B43" s="5">
        <v>38</v>
      </c>
      <c r="C43" s="5">
        <f t="shared" si="14"/>
        <v>1444</v>
      </c>
      <c r="D43" t="str">
        <f>IF(invoerblad!B48="","",invoerblad!B48)</f>
        <v/>
      </c>
      <c r="E43" s="2" t="str">
        <f t="shared" si="12"/>
        <v>LEEG</v>
      </c>
      <c r="F43">
        <f t="shared" si="16"/>
        <v>1</v>
      </c>
      <c r="G43">
        <f t="shared" si="17"/>
        <v>42</v>
      </c>
      <c r="H43">
        <f t="shared" si="13"/>
        <v>0</v>
      </c>
      <c r="I43">
        <f t="shared" si="18"/>
        <v>0</v>
      </c>
      <c r="J43">
        <f t="shared" si="15"/>
        <v>0</v>
      </c>
      <c r="K43">
        <f t="shared" si="6"/>
        <v>0</v>
      </c>
      <c r="N43" t="e">
        <f t="shared" si="3"/>
        <v>#NUM!</v>
      </c>
      <c r="O43" t="e">
        <f t="shared" ca="1" si="19"/>
        <v>#NUM!</v>
      </c>
      <c r="P43" t="e">
        <f t="shared" ca="1" si="7"/>
        <v>#DIV/0!</v>
      </c>
      <c r="Q43" t="e">
        <f t="shared" ca="1" si="8"/>
        <v>#DIV/0!</v>
      </c>
      <c r="R43" t="e">
        <f t="shared" ca="1" si="9"/>
        <v>#DIV/0!</v>
      </c>
      <c r="S43" t="e">
        <f t="shared" ca="1" si="10"/>
        <v>#DIV/0!</v>
      </c>
      <c r="T43">
        <f t="shared" ca="1" si="11"/>
        <v>0</v>
      </c>
    </row>
    <row r="44" spans="1:20" x14ac:dyDescent="0.25">
      <c r="A44" s="1">
        <f>+invoerblad!A49</f>
        <v>43538</v>
      </c>
      <c r="B44" s="5">
        <v>39</v>
      </c>
      <c r="C44" s="5">
        <f t="shared" si="14"/>
        <v>1521</v>
      </c>
      <c r="D44" t="str">
        <f>IF(invoerblad!B49="","",invoerblad!B49)</f>
        <v/>
      </c>
      <c r="E44" s="2" t="str">
        <f t="shared" si="12"/>
        <v>LEEG</v>
      </c>
      <c r="F44">
        <f t="shared" si="16"/>
        <v>1</v>
      </c>
      <c r="G44">
        <f t="shared" si="17"/>
        <v>43</v>
      </c>
      <c r="H44">
        <f t="shared" si="13"/>
        <v>0</v>
      </c>
      <c r="I44">
        <f t="shared" si="18"/>
        <v>0</v>
      </c>
      <c r="J44">
        <f t="shared" si="15"/>
        <v>0</v>
      </c>
      <c r="K44">
        <f t="shared" si="6"/>
        <v>0</v>
      </c>
      <c r="N44" t="e">
        <f t="shared" si="3"/>
        <v>#NUM!</v>
      </c>
      <c r="O44" t="e">
        <f t="shared" ca="1" si="19"/>
        <v>#NUM!</v>
      </c>
      <c r="P44" t="e">
        <f t="shared" ca="1" si="7"/>
        <v>#DIV/0!</v>
      </c>
      <c r="Q44" t="e">
        <f t="shared" ca="1" si="8"/>
        <v>#DIV/0!</v>
      </c>
      <c r="R44" t="e">
        <f t="shared" ca="1" si="9"/>
        <v>#DIV/0!</v>
      </c>
      <c r="S44" t="e">
        <f t="shared" ca="1" si="10"/>
        <v>#DIV/0!</v>
      </c>
      <c r="T44">
        <f t="shared" ca="1" si="11"/>
        <v>0</v>
      </c>
    </row>
    <row r="45" spans="1:20" x14ac:dyDescent="0.25">
      <c r="A45" s="1">
        <f>+invoerblad!A50</f>
        <v>43539</v>
      </c>
      <c r="B45" s="5">
        <v>40</v>
      </c>
      <c r="C45" s="5">
        <f t="shared" si="14"/>
        <v>1600</v>
      </c>
      <c r="D45" t="str">
        <f>IF(invoerblad!B50="","",invoerblad!B50)</f>
        <v/>
      </c>
      <c r="E45" s="2" t="str">
        <f t="shared" si="12"/>
        <v>LEEG</v>
      </c>
      <c r="F45">
        <f t="shared" si="16"/>
        <v>1</v>
      </c>
      <c r="G45">
        <f t="shared" si="17"/>
        <v>44</v>
      </c>
      <c r="H45">
        <f t="shared" si="13"/>
        <v>0</v>
      </c>
      <c r="I45">
        <f t="shared" si="18"/>
        <v>0</v>
      </c>
      <c r="J45">
        <f t="shared" si="15"/>
        <v>0</v>
      </c>
      <c r="K45">
        <f t="shared" si="6"/>
        <v>0</v>
      </c>
      <c r="N45" t="e">
        <f t="shared" si="3"/>
        <v>#NUM!</v>
      </c>
      <c r="O45" t="e">
        <f t="shared" ca="1" si="19"/>
        <v>#NUM!</v>
      </c>
      <c r="P45" t="e">
        <f t="shared" ca="1" si="7"/>
        <v>#DIV/0!</v>
      </c>
      <c r="Q45" t="e">
        <f t="shared" ca="1" si="8"/>
        <v>#DIV/0!</v>
      </c>
      <c r="R45" t="e">
        <f t="shared" ca="1" si="9"/>
        <v>#DIV/0!</v>
      </c>
      <c r="S45" t="e">
        <f t="shared" ca="1" si="10"/>
        <v>#DIV/0!</v>
      </c>
      <c r="T45">
        <f t="shared" ca="1" si="11"/>
        <v>0</v>
      </c>
    </row>
    <row r="46" spans="1:20" x14ac:dyDescent="0.25">
      <c r="A46" s="1">
        <f>+invoerblad!A51</f>
        <v>43540</v>
      </c>
      <c r="B46" s="5">
        <v>41</v>
      </c>
      <c r="C46" s="5">
        <f t="shared" si="14"/>
        <v>1681</v>
      </c>
      <c r="D46" t="str">
        <f>IF(invoerblad!B51="","",invoerblad!B51)</f>
        <v/>
      </c>
      <c r="E46" s="2" t="str">
        <f t="shared" si="12"/>
        <v>LEEG</v>
      </c>
      <c r="F46">
        <f t="shared" si="16"/>
        <v>1</v>
      </c>
      <c r="G46">
        <f t="shared" si="17"/>
        <v>45</v>
      </c>
      <c r="H46">
        <f t="shared" si="13"/>
        <v>0</v>
      </c>
      <c r="I46">
        <f t="shared" si="18"/>
        <v>0</v>
      </c>
      <c r="J46">
        <f t="shared" si="15"/>
        <v>0</v>
      </c>
      <c r="K46">
        <f t="shared" si="6"/>
        <v>0</v>
      </c>
      <c r="N46" t="e">
        <f t="shared" si="3"/>
        <v>#NUM!</v>
      </c>
      <c r="O46" t="e">
        <f t="shared" ca="1" si="19"/>
        <v>#NUM!</v>
      </c>
      <c r="P46" t="e">
        <f t="shared" ca="1" si="7"/>
        <v>#DIV/0!</v>
      </c>
      <c r="Q46" t="e">
        <f t="shared" ca="1" si="8"/>
        <v>#DIV/0!</v>
      </c>
      <c r="R46" t="e">
        <f t="shared" ca="1" si="9"/>
        <v>#DIV/0!</v>
      </c>
      <c r="S46" t="e">
        <f t="shared" ca="1" si="10"/>
        <v>#DIV/0!</v>
      </c>
      <c r="T46">
        <f t="shared" ca="1" si="11"/>
        <v>0</v>
      </c>
    </row>
    <row r="47" spans="1:20" x14ac:dyDescent="0.25">
      <c r="A47" s="1">
        <f>+invoerblad!A52</f>
        <v>43541</v>
      </c>
      <c r="B47" s="5">
        <v>42</v>
      </c>
      <c r="C47" s="5">
        <f t="shared" si="14"/>
        <v>1764</v>
      </c>
      <c r="D47" t="str">
        <f>IF(invoerblad!B52="","",invoerblad!B52)</f>
        <v/>
      </c>
      <c r="E47" s="2" t="str">
        <f t="shared" si="12"/>
        <v>LEEG</v>
      </c>
      <c r="F47">
        <f t="shared" si="16"/>
        <v>1</v>
      </c>
      <c r="G47">
        <f t="shared" si="17"/>
        <v>46</v>
      </c>
      <c r="H47">
        <f t="shared" si="13"/>
        <v>0</v>
      </c>
      <c r="I47">
        <f t="shared" si="18"/>
        <v>0</v>
      </c>
      <c r="J47">
        <f t="shared" si="15"/>
        <v>0</v>
      </c>
      <c r="K47">
        <f t="shared" si="6"/>
        <v>0</v>
      </c>
      <c r="N47" t="e">
        <f t="shared" si="3"/>
        <v>#NUM!</v>
      </c>
      <c r="O47" t="e">
        <f t="shared" ca="1" si="19"/>
        <v>#NUM!</v>
      </c>
      <c r="P47" t="e">
        <f t="shared" ca="1" si="7"/>
        <v>#DIV/0!</v>
      </c>
      <c r="Q47" t="e">
        <f t="shared" ca="1" si="8"/>
        <v>#DIV/0!</v>
      </c>
      <c r="R47" t="e">
        <f t="shared" ca="1" si="9"/>
        <v>#DIV/0!</v>
      </c>
      <c r="S47" t="e">
        <f t="shared" ca="1" si="10"/>
        <v>#DIV/0!</v>
      </c>
      <c r="T47">
        <f t="shared" ca="1" si="11"/>
        <v>0</v>
      </c>
    </row>
    <row r="48" spans="1:20" x14ac:dyDescent="0.25">
      <c r="A48" s="1">
        <f>+invoerblad!A53</f>
        <v>43542</v>
      </c>
      <c r="B48" s="5">
        <v>43</v>
      </c>
      <c r="C48" s="5">
        <f t="shared" si="14"/>
        <v>1849</v>
      </c>
      <c r="D48" t="str">
        <f>IF(invoerblad!B53="","",invoerblad!B53)</f>
        <v/>
      </c>
      <c r="E48" s="2" t="str">
        <f t="shared" si="12"/>
        <v>LEEG</v>
      </c>
      <c r="F48">
        <f t="shared" si="16"/>
        <v>1</v>
      </c>
      <c r="G48">
        <f t="shared" si="17"/>
        <v>47</v>
      </c>
      <c r="H48">
        <f t="shared" si="13"/>
        <v>0</v>
      </c>
      <c r="I48">
        <f t="shared" si="18"/>
        <v>0</v>
      </c>
      <c r="J48">
        <f t="shared" si="15"/>
        <v>0</v>
      </c>
      <c r="K48">
        <f t="shared" si="6"/>
        <v>0</v>
      </c>
      <c r="N48" t="e">
        <f t="shared" si="3"/>
        <v>#NUM!</v>
      </c>
      <c r="O48" t="e">
        <f t="shared" ca="1" si="19"/>
        <v>#NUM!</v>
      </c>
      <c r="P48" t="e">
        <f t="shared" ca="1" si="7"/>
        <v>#DIV/0!</v>
      </c>
      <c r="Q48" t="e">
        <f t="shared" ca="1" si="8"/>
        <v>#DIV/0!</v>
      </c>
      <c r="R48" t="e">
        <f t="shared" ca="1" si="9"/>
        <v>#DIV/0!</v>
      </c>
      <c r="S48" t="e">
        <f t="shared" ca="1" si="10"/>
        <v>#DIV/0!</v>
      </c>
      <c r="T48">
        <f t="shared" ca="1" si="11"/>
        <v>0</v>
      </c>
    </row>
    <row r="49" spans="1:20" x14ac:dyDescent="0.25">
      <c r="A49" s="1">
        <f>+invoerblad!A54</f>
        <v>43543</v>
      </c>
      <c r="B49" s="5">
        <v>44</v>
      </c>
      <c r="C49" s="5">
        <f t="shared" si="14"/>
        <v>1936</v>
      </c>
      <c r="D49" t="str">
        <f>IF(invoerblad!B54="","",invoerblad!B54)</f>
        <v/>
      </c>
      <c r="E49" s="2" t="str">
        <f t="shared" si="12"/>
        <v>LEEG</v>
      </c>
      <c r="F49">
        <f t="shared" si="16"/>
        <v>1</v>
      </c>
      <c r="G49">
        <f t="shared" si="17"/>
        <v>48</v>
      </c>
      <c r="H49">
        <f t="shared" si="13"/>
        <v>0</v>
      </c>
      <c r="I49">
        <f t="shared" si="18"/>
        <v>0</v>
      </c>
      <c r="J49">
        <f t="shared" si="15"/>
        <v>0</v>
      </c>
      <c r="K49">
        <f t="shared" si="6"/>
        <v>0</v>
      </c>
      <c r="N49" t="e">
        <f t="shared" si="3"/>
        <v>#NUM!</v>
      </c>
      <c r="O49" t="e">
        <f t="shared" ca="1" si="19"/>
        <v>#NUM!</v>
      </c>
      <c r="P49" t="e">
        <f t="shared" ca="1" si="7"/>
        <v>#DIV/0!</v>
      </c>
      <c r="Q49" t="e">
        <f t="shared" ca="1" si="8"/>
        <v>#DIV/0!</v>
      </c>
      <c r="R49" t="e">
        <f t="shared" ca="1" si="9"/>
        <v>#DIV/0!</v>
      </c>
      <c r="S49" t="e">
        <f t="shared" ca="1" si="10"/>
        <v>#DIV/0!</v>
      </c>
      <c r="T49">
        <f t="shared" ca="1" si="11"/>
        <v>0</v>
      </c>
    </row>
    <row r="50" spans="1:20" x14ac:dyDescent="0.25">
      <c r="A50" s="1">
        <f>+invoerblad!A55</f>
        <v>43544</v>
      </c>
      <c r="B50" s="5">
        <v>45</v>
      </c>
      <c r="C50" s="5">
        <f t="shared" si="14"/>
        <v>2025</v>
      </c>
      <c r="D50" t="str">
        <f>IF(invoerblad!B55="","",invoerblad!B55)</f>
        <v/>
      </c>
      <c r="E50" s="2" t="str">
        <f t="shared" si="12"/>
        <v>LEEG</v>
      </c>
      <c r="F50">
        <f t="shared" si="16"/>
        <v>1</v>
      </c>
      <c r="G50">
        <f t="shared" si="17"/>
        <v>49</v>
      </c>
      <c r="H50">
        <f t="shared" si="13"/>
        <v>0</v>
      </c>
      <c r="I50">
        <f t="shared" si="18"/>
        <v>0</v>
      </c>
      <c r="J50">
        <f t="shared" si="15"/>
        <v>0</v>
      </c>
      <c r="K50">
        <f t="shared" si="6"/>
        <v>0</v>
      </c>
      <c r="N50" t="e">
        <f t="shared" si="3"/>
        <v>#NUM!</v>
      </c>
      <c r="O50" t="e">
        <f t="shared" ca="1" si="19"/>
        <v>#NUM!</v>
      </c>
      <c r="P50" t="e">
        <f t="shared" ca="1" si="7"/>
        <v>#DIV/0!</v>
      </c>
      <c r="Q50" t="e">
        <f t="shared" ca="1" si="8"/>
        <v>#DIV/0!</v>
      </c>
      <c r="R50" t="e">
        <f t="shared" ca="1" si="9"/>
        <v>#DIV/0!</v>
      </c>
      <c r="S50" t="e">
        <f t="shared" ca="1" si="10"/>
        <v>#DIV/0!</v>
      </c>
      <c r="T50">
        <f t="shared" ca="1" si="11"/>
        <v>0</v>
      </c>
    </row>
    <row r="51" spans="1:20" x14ac:dyDescent="0.25">
      <c r="A51" s="1">
        <f>+invoerblad!A56</f>
        <v>43545</v>
      </c>
      <c r="B51" s="5">
        <v>46</v>
      </c>
      <c r="C51" s="5">
        <f t="shared" si="14"/>
        <v>2116</v>
      </c>
      <c r="D51" t="str">
        <f>IF(invoerblad!B56="","",invoerblad!B56)</f>
        <v/>
      </c>
      <c r="E51" s="2" t="str">
        <f t="shared" si="12"/>
        <v>LEEG</v>
      </c>
      <c r="F51">
        <f t="shared" si="16"/>
        <v>1</v>
      </c>
      <c r="G51">
        <f t="shared" si="17"/>
        <v>50</v>
      </c>
      <c r="H51">
        <f t="shared" si="13"/>
        <v>0</v>
      </c>
      <c r="I51">
        <f t="shared" si="18"/>
        <v>0</v>
      </c>
      <c r="J51">
        <f t="shared" si="15"/>
        <v>0</v>
      </c>
      <c r="K51">
        <f t="shared" si="6"/>
        <v>0</v>
      </c>
      <c r="N51" t="e">
        <f t="shared" si="3"/>
        <v>#NUM!</v>
      </c>
      <c r="O51" t="e">
        <f t="shared" ca="1" si="19"/>
        <v>#NUM!</v>
      </c>
      <c r="P51" t="e">
        <f t="shared" ca="1" si="7"/>
        <v>#DIV/0!</v>
      </c>
      <c r="Q51" t="e">
        <f t="shared" ca="1" si="8"/>
        <v>#DIV/0!</v>
      </c>
      <c r="R51" t="e">
        <f t="shared" ca="1" si="9"/>
        <v>#DIV/0!</v>
      </c>
      <c r="S51" t="e">
        <f t="shared" ca="1" si="10"/>
        <v>#DIV/0!</v>
      </c>
      <c r="T51">
        <f t="shared" ca="1" si="11"/>
        <v>0</v>
      </c>
    </row>
    <row r="52" spans="1:20" x14ac:dyDescent="0.25">
      <c r="A52" s="1">
        <f>+invoerblad!A57</f>
        <v>43546</v>
      </c>
      <c r="B52" s="5">
        <v>47</v>
      </c>
      <c r="C52" s="5">
        <f t="shared" si="14"/>
        <v>2209</v>
      </c>
      <c r="D52" t="str">
        <f>IF(invoerblad!B57="","",invoerblad!B57)</f>
        <v/>
      </c>
      <c r="E52" s="2" t="str">
        <f t="shared" si="12"/>
        <v>LEEG</v>
      </c>
      <c r="F52">
        <f t="shared" si="16"/>
        <v>1</v>
      </c>
      <c r="G52">
        <f t="shared" ref="G52:G115" si="20">IF(F52=0,F52+1,G51+F52)</f>
        <v>51</v>
      </c>
      <c r="H52">
        <f t="shared" si="13"/>
        <v>0</v>
      </c>
      <c r="I52">
        <f t="shared" ref="I52:I115" si="21">IF(F52=0,H52,I53)</f>
        <v>0</v>
      </c>
      <c r="J52">
        <f t="shared" si="15"/>
        <v>0</v>
      </c>
      <c r="K52">
        <f t="shared" si="6"/>
        <v>0</v>
      </c>
      <c r="N52" t="e">
        <f t="shared" si="3"/>
        <v>#NUM!</v>
      </c>
      <c r="O52" t="e">
        <f t="shared" ca="1" si="19"/>
        <v>#NUM!</v>
      </c>
      <c r="P52" t="e">
        <f t="shared" ca="1" si="7"/>
        <v>#DIV/0!</v>
      </c>
      <c r="Q52" t="e">
        <f t="shared" ca="1" si="8"/>
        <v>#DIV/0!</v>
      </c>
      <c r="R52" t="e">
        <f t="shared" ca="1" si="9"/>
        <v>#DIV/0!</v>
      </c>
      <c r="S52" t="e">
        <f t="shared" ca="1" si="10"/>
        <v>#DIV/0!</v>
      </c>
      <c r="T52">
        <f t="shared" ca="1" si="11"/>
        <v>0</v>
      </c>
    </row>
    <row r="53" spans="1:20" x14ac:dyDescent="0.25">
      <c r="A53" s="1">
        <f>+invoerblad!A58</f>
        <v>43547</v>
      </c>
      <c r="B53" s="5">
        <v>48</v>
      </c>
      <c r="C53" s="5">
        <f t="shared" si="14"/>
        <v>2304</v>
      </c>
      <c r="D53" t="str">
        <f>IF(invoerblad!B58="","",invoerblad!B58)</f>
        <v/>
      </c>
      <c r="E53" s="2" t="str">
        <f t="shared" si="12"/>
        <v>LEEG</v>
      </c>
      <c r="F53">
        <f t="shared" si="16"/>
        <v>1</v>
      </c>
      <c r="G53">
        <f t="shared" si="20"/>
        <v>52</v>
      </c>
      <c r="H53">
        <f t="shared" si="13"/>
        <v>0</v>
      </c>
      <c r="I53">
        <f t="shared" si="21"/>
        <v>0</v>
      </c>
      <c r="J53">
        <f t="shared" si="15"/>
        <v>0</v>
      </c>
      <c r="K53">
        <f t="shared" si="6"/>
        <v>0</v>
      </c>
      <c r="N53" t="e">
        <f t="shared" si="3"/>
        <v>#NUM!</v>
      </c>
      <c r="O53" t="e">
        <f t="shared" ca="1" si="19"/>
        <v>#NUM!</v>
      </c>
      <c r="P53" t="e">
        <f t="shared" ca="1" si="7"/>
        <v>#DIV/0!</v>
      </c>
      <c r="Q53" t="e">
        <f t="shared" ca="1" si="8"/>
        <v>#DIV/0!</v>
      </c>
      <c r="R53" t="e">
        <f t="shared" ca="1" si="9"/>
        <v>#DIV/0!</v>
      </c>
      <c r="S53" t="e">
        <f t="shared" ca="1" si="10"/>
        <v>#DIV/0!</v>
      </c>
      <c r="T53">
        <f t="shared" ca="1" si="11"/>
        <v>0</v>
      </c>
    </row>
    <row r="54" spans="1:20" x14ac:dyDescent="0.25">
      <c r="A54" s="1">
        <f>+invoerblad!A59</f>
        <v>43548</v>
      </c>
      <c r="B54" s="5">
        <v>49</v>
      </c>
      <c r="C54" s="5">
        <f t="shared" si="14"/>
        <v>2401</v>
      </c>
      <c r="D54" t="str">
        <f>IF(invoerblad!B59="","",invoerblad!B59)</f>
        <v/>
      </c>
      <c r="E54" s="2" t="str">
        <f t="shared" si="12"/>
        <v>LEEG</v>
      </c>
      <c r="F54">
        <f t="shared" si="16"/>
        <v>1</v>
      </c>
      <c r="G54">
        <f t="shared" si="20"/>
        <v>53</v>
      </c>
      <c r="H54">
        <f t="shared" si="13"/>
        <v>0</v>
      </c>
      <c r="I54">
        <f t="shared" si="21"/>
        <v>0</v>
      </c>
      <c r="J54">
        <f t="shared" si="15"/>
        <v>0</v>
      </c>
      <c r="K54">
        <f t="shared" si="6"/>
        <v>0</v>
      </c>
      <c r="N54" t="e">
        <f t="shared" si="3"/>
        <v>#NUM!</v>
      </c>
      <c r="O54" t="e">
        <f t="shared" ca="1" si="19"/>
        <v>#NUM!</v>
      </c>
      <c r="P54" t="e">
        <f t="shared" ca="1" si="7"/>
        <v>#DIV/0!</v>
      </c>
      <c r="Q54" t="e">
        <f t="shared" ca="1" si="8"/>
        <v>#DIV/0!</v>
      </c>
      <c r="R54" t="e">
        <f t="shared" ca="1" si="9"/>
        <v>#DIV/0!</v>
      </c>
      <c r="S54" t="e">
        <f t="shared" ca="1" si="10"/>
        <v>#DIV/0!</v>
      </c>
      <c r="T54">
        <f t="shared" ca="1" si="11"/>
        <v>0</v>
      </c>
    </row>
    <row r="55" spans="1:20" x14ac:dyDescent="0.25">
      <c r="A55" s="1">
        <f>+invoerblad!A60</f>
        <v>43549</v>
      </c>
      <c r="B55" s="5">
        <v>50</v>
      </c>
      <c r="C55" s="5">
        <f t="shared" si="14"/>
        <v>2500</v>
      </c>
      <c r="D55" t="str">
        <f>IF(invoerblad!B60="","",invoerblad!B60)</f>
        <v/>
      </c>
      <c r="E55" s="2" t="str">
        <f t="shared" si="12"/>
        <v>LEEG</v>
      </c>
      <c r="F55">
        <f t="shared" si="16"/>
        <v>1</v>
      </c>
      <c r="G55">
        <f t="shared" si="20"/>
        <v>54</v>
      </c>
      <c r="H55">
        <f t="shared" si="13"/>
        <v>0</v>
      </c>
      <c r="I55">
        <f t="shared" si="21"/>
        <v>0</v>
      </c>
      <c r="J55">
        <f t="shared" si="15"/>
        <v>0</v>
      </c>
      <c r="K55">
        <f t="shared" si="6"/>
        <v>0</v>
      </c>
      <c r="N55" t="e">
        <f t="shared" si="3"/>
        <v>#NUM!</v>
      </c>
      <c r="O55" t="e">
        <f t="shared" ca="1" si="19"/>
        <v>#NUM!</v>
      </c>
      <c r="P55" t="e">
        <f t="shared" ca="1" si="7"/>
        <v>#DIV/0!</v>
      </c>
      <c r="Q55" t="e">
        <f t="shared" ca="1" si="8"/>
        <v>#DIV/0!</v>
      </c>
      <c r="R55" t="e">
        <f t="shared" ca="1" si="9"/>
        <v>#DIV/0!</v>
      </c>
      <c r="S55" t="e">
        <f t="shared" ca="1" si="10"/>
        <v>#DIV/0!</v>
      </c>
      <c r="T55">
        <f t="shared" ca="1" si="11"/>
        <v>0</v>
      </c>
    </row>
    <row r="56" spans="1:20" x14ac:dyDescent="0.25">
      <c r="A56" s="1">
        <f>+invoerblad!A61</f>
        <v>43550</v>
      </c>
      <c r="B56" s="5">
        <v>51</v>
      </c>
      <c r="C56" s="5">
        <f t="shared" si="14"/>
        <v>2601</v>
      </c>
      <c r="D56" t="str">
        <f>IF(invoerblad!B61="","",invoerblad!B61)</f>
        <v/>
      </c>
      <c r="E56" s="2" t="str">
        <f t="shared" si="12"/>
        <v>LEEG</v>
      </c>
      <c r="F56">
        <f t="shared" si="16"/>
        <v>1</v>
      </c>
      <c r="G56">
        <f t="shared" si="20"/>
        <v>55</v>
      </c>
      <c r="H56">
        <f t="shared" si="13"/>
        <v>0</v>
      </c>
      <c r="I56">
        <f t="shared" si="21"/>
        <v>0</v>
      </c>
      <c r="J56">
        <f t="shared" si="15"/>
        <v>0</v>
      </c>
      <c r="K56">
        <f t="shared" si="6"/>
        <v>0</v>
      </c>
      <c r="N56" t="e">
        <f t="shared" si="3"/>
        <v>#NUM!</v>
      </c>
      <c r="O56" t="e">
        <f t="shared" ca="1" si="19"/>
        <v>#NUM!</v>
      </c>
      <c r="P56" t="e">
        <f t="shared" ca="1" si="7"/>
        <v>#DIV/0!</v>
      </c>
      <c r="Q56" t="e">
        <f t="shared" ca="1" si="8"/>
        <v>#DIV/0!</v>
      </c>
      <c r="R56" t="e">
        <f t="shared" ca="1" si="9"/>
        <v>#DIV/0!</v>
      </c>
      <c r="S56" t="e">
        <f t="shared" ca="1" si="10"/>
        <v>#DIV/0!</v>
      </c>
      <c r="T56">
        <f t="shared" ca="1" si="11"/>
        <v>0</v>
      </c>
    </row>
    <row r="57" spans="1:20" x14ac:dyDescent="0.25">
      <c r="A57" s="1">
        <f>+invoerblad!A62</f>
        <v>43551</v>
      </c>
      <c r="B57" s="5">
        <v>52</v>
      </c>
      <c r="C57" s="5">
        <f t="shared" si="14"/>
        <v>2704</v>
      </c>
      <c r="D57" t="str">
        <f>IF(invoerblad!B62="","",invoerblad!B62)</f>
        <v/>
      </c>
      <c r="E57" s="2" t="str">
        <f t="shared" si="12"/>
        <v>LEEG</v>
      </c>
      <c r="F57">
        <f t="shared" si="16"/>
        <v>1</v>
      </c>
      <c r="G57">
        <f t="shared" si="20"/>
        <v>56</v>
      </c>
      <c r="H57">
        <f t="shared" si="13"/>
        <v>0</v>
      </c>
      <c r="I57">
        <f t="shared" si="21"/>
        <v>0</v>
      </c>
      <c r="J57">
        <f t="shared" si="15"/>
        <v>0</v>
      </c>
      <c r="K57">
        <f t="shared" si="6"/>
        <v>0</v>
      </c>
      <c r="N57" t="e">
        <f t="shared" si="3"/>
        <v>#NUM!</v>
      </c>
      <c r="O57" t="e">
        <f t="shared" ca="1" si="19"/>
        <v>#NUM!</v>
      </c>
      <c r="P57" t="e">
        <f t="shared" ca="1" si="7"/>
        <v>#DIV/0!</v>
      </c>
      <c r="Q57" t="e">
        <f t="shared" ca="1" si="8"/>
        <v>#DIV/0!</v>
      </c>
      <c r="R57" t="e">
        <f t="shared" ca="1" si="9"/>
        <v>#DIV/0!</v>
      </c>
      <c r="S57" t="e">
        <f t="shared" ca="1" si="10"/>
        <v>#DIV/0!</v>
      </c>
      <c r="T57">
        <f t="shared" ca="1" si="11"/>
        <v>0</v>
      </c>
    </row>
    <row r="58" spans="1:20" x14ac:dyDescent="0.25">
      <c r="A58" s="1">
        <f>+invoerblad!A63</f>
        <v>43552</v>
      </c>
      <c r="B58" s="5">
        <v>53</v>
      </c>
      <c r="C58" s="5">
        <f t="shared" si="14"/>
        <v>2809</v>
      </c>
      <c r="D58" t="str">
        <f>IF(invoerblad!B63="","",invoerblad!B63)</f>
        <v/>
      </c>
      <c r="E58" s="2" t="str">
        <f t="shared" si="12"/>
        <v>LEEG</v>
      </c>
      <c r="F58">
        <f t="shared" si="16"/>
        <v>1</v>
      </c>
      <c r="G58">
        <f t="shared" si="20"/>
        <v>57</v>
      </c>
      <c r="H58">
        <f t="shared" si="13"/>
        <v>0</v>
      </c>
      <c r="I58">
        <f t="shared" si="21"/>
        <v>0</v>
      </c>
      <c r="J58">
        <f t="shared" si="15"/>
        <v>0</v>
      </c>
      <c r="K58">
        <f t="shared" si="6"/>
        <v>0</v>
      </c>
      <c r="N58" t="e">
        <f t="shared" si="3"/>
        <v>#NUM!</v>
      </c>
      <c r="O58" t="e">
        <f t="shared" ca="1" si="19"/>
        <v>#NUM!</v>
      </c>
      <c r="P58" t="e">
        <f t="shared" ca="1" si="7"/>
        <v>#DIV/0!</v>
      </c>
      <c r="Q58" t="e">
        <f t="shared" ca="1" si="8"/>
        <v>#DIV/0!</v>
      </c>
      <c r="R58" t="e">
        <f t="shared" ca="1" si="9"/>
        <v>#DIV/0!</v>
      </c>
      <c r="S58" t="e">
        <f t="shared" ca="1" si="10"/>
        <v>#DIV/0!</v>
      </c>
      <c r="T58">
        <f t="shared" ca="1" si="11"/>
        <v>0</v>
      </c>
    </row>
    <row r="59" spans="1:20" x14ac:dyDescent="0.25">
      <c r="A59" s="1">
        <f>+invoerblad!A64</f>
        <v>43553</v>
      </c>
      <c r="B59" s="5">
        <v>54</v>
      </c>
      <c r="C59" s="5">
        <f t="shared" si="14"/>
        <v>2916</v>
      </c>
      <c r="D59" t="str">
        <f>IF(invoerblad!B64="","",invoerblad!B64)</f>
        <v/>
      </c>
      <c r="E59" s="2" t="str">
        <f t="shared" si="12"/>
        <v>LEEG</v>
      </c>
      <c r="F59">
        <f t="shared" si="16"/>
        <v>1</v>
      </c>
      <c r="G59">
        <f t="shared" si="20"/>
        <v>58</v>
      </c>
      <c r="H59">
        <f t="shared" si="13"/>
        <v>0</v>
      </c>
      <c r="I59">
        <f t="shared" si="21"/>
        <v>0</v>
      </c>
      <c r="J59">
        <f t="shared" si="15"/>
        <v>0</v>
      </c>
      <c r="K59">
        <f t="shared" si="6"/>
        <v>0</v>
      </c>
      <c r="N59" t="e">
        <f t="shared" si="3"/>
        <v>#NUM!</v>
      </c>
      <c r="O59" t="e">
        <f t="shared" ca="1" si="19"/>
        <v>#NUM!</v>
      </c>
      <c r="P59" t="e">
        <f t="shared" ca="1" si="7"/>
        <v>#DIV/0!</v>
      </c>
      <c r="Q59" t="e">
        <f t="shared" ca="1" si="8"/>
        <v>#DIV/0!</v>
      </c>
      <c r="R59" t="e">
        <f t="shared" ca="1" si="9"/>
        <v>#DIV/0!</v>
      </c>
      <c r="S59" t="e">
        <f t="shared" ca="1" si="10"/>
        <v>#DIV/0!</v>
      </c>
      <c r="T59">
        <f t="shared" ca="1" si="11"/>
        <v>0</v>
      </c>
    </row>
    <row r="60" spans="1:20" x14ac:dyDescent="0.25">
      <c r="A60" s="1">
        <f>+invoerblad!A65</f>
        <v>43554</v>
      </c>
      <c r="B60" s="5">
        <v>55</v>
      </c>
      <c r="C60" s="5">
        <f t="shared" si="14"/>
        <v>3025</v>
      </c>
      <c r="D60" t="str">
        <f>IF(invoerblad!B65="","",invoerblad!B65)</f>
        <v/>
      </c>
      <c r="E60" s="2" t="str">
        <f t="shared" si="12"/>
        <v>LEEG</v>
      </c>
      <c r="F60">
        <f t="shared" si="16"/>
        <v>1</v>
      </c>
      <c r="G60">
        <f t="shared" si="20"/>
        <v>59</v>
      </c>
      <c r="H60">
        <f t="shared" si="13"/>
        <v>0</v>
      </c>
      <c r="I60">
        <f t="shared" si="21"/>
        <v>0</v>
      </c>
      <c r="J60">
        <f t="shared" si="15"/>
        <v>0</v>
      </c>
      <c r="K60">
        <f t="shared" si="6"/>
        <v>0</v>
      </c>
      <c r="N60" t="e">
        <f t="shared" si="3"/>
        <v>#NUM!</v>
      </c>
      <c r="O60" t="e">
        <f t="shared" ca="1" si="19"/>
        <v>#NUM!</v>
      </c>
      <c r="P60" t="e">
        <f t="shared" ca="1" si="7"/>
        <v>#DIV/0!</v>
      </c>
      <c r="Q60" t="e">
        <f t="shared" ca="1" si="8"/>
        <v>#DIV/0!</v>
      </c>
      <c r="R60" t="e">
        <f t="shared" ca="1" si="9"/>
        <v>#DIV/0!</v>
      </c>
      <c r="S60" t="e">
        <f t="shared" ca="1" si="10"/>
        <v>#DIV/0!</v>
      </c>
      <c r="T60">
        <f t="shared" ca="1" si="11"/>
        <v>0</v>
      </c>
    </row>
    <row r="61" spans="1:20" x14ac:dyDescent="0.25">
      <c r="A61" s="1">
        <f>+invoerblad!A66</f>
        <v>43555</v>
      </c>
      <c r="B61" s="5">
        <v>56</v>
      </c>
      <c r="C61" s="5">
        <f t="shared" si="14"/>
        <v>3136</v>
      </c>
      <c r="D61" t="str">
        <f>IF(invoerblad!B66="","",invoerblad!B66)</f>
        <v/>
      </c>
      <c r="E61" s="2" t="str">
        <f t="shared" si="12"/>
        <v>LEEG</v>
      </c>
      <c r="F61">
        <f t="shared" si="16"/>
        <v>1</v>
      </c>
      <c r="G61">
        <f t="shared" si="20"/>
        <v>60</v>
      </c>
      <c r="H61">
        <f t="shared" si="13"/>
        <v>0</v>
      </c>
      <c r="I61">
        <f t="shared" si="21"/>
        <v>0</v>
      </c>
      <c r="J61">
        <f t="shared" si="15"/>
        <v>0</v>
      </c>
      <c r="K61">
        <f t="shared" si="6"/>
        <v>0</v>
      </c>
      <c r="N61" t="e">
        <f t="shared" si="3"/>
        <v>#NUM!</v>
      </c>
      <c r="O61" t="e">
        <f t="shared" ca="1" si="19"/>
        <v>#NUM!</v>
      </c>
      <c r="P61" t="e">
        <f t="shared" ca="1" si="7"/>
        <v>#DIV/0!</v>
      </c>
      <c r="Q61" t="e">
        <f t="shared" ca="1" si="8"/>
        <v>#DIV/0!</v>
      </c>
      <c r="R61" t="e">
        <f t="shared" ca="1" si="9"/>
        <v>#DIV/0!</v>
      </c>
      <c r="S61" t="e">
        <f t="shared" ca="1" si="10"/>
        <v>#DIV/0!</v>
      </c>
      <c r="T61">
        <f t="shared" ca="1" si="11"/>
        <v>0</v>
      </c>
    </row>
    <row r="62" spans="1:20" x14ac:dyDescent="0.25">
      <c r="A62" s="1">
        <f>+invoerblad!A67</f>
        <v>43556</v>
      </c>
      <c r="B62" s="5">
        <v>57</v>
      </c>
      <c r="C62" s="5">
        <f t="shared" si="14"/>
        <v>3249</v>
      </c>
      <c r="D62" t="str">
        <f>IF(invoerblad!B67="","",invoerblad!B67)</f>
        <v/>
      </c>
      <c r="E62" s="2" t="str">
        <f t="shared" si="12"/>
        <v>LEEG</v>
      </c>
      <c r="F62">
        <f t="shared" si="16"/>
        <v>1</v>
      </c>
      <c r="G62">
        <f t="shared" si="20"/>
        <v>61</v>
      </c>
      <c r="H62">
        <f t="shared" si="13"/>
        <v>0</v>
      </c>
      <c r="I62">
        <f t="shared" si="21"/>
        <v>0</v>
      </c>
      <c r="J62">
        <f t="shared" si="15"/>
        <v>0</v>
      </c>
      <c r="K62">
        <f t="shared" si="6"/>
        <v>0</v>
      </c>
      <c r="N62" t="e">
        <f t="shared" si="3"/>
        <v>#NUM!</v>
      </c>
      <c r="O62" t="e">
        <f t="shared" ca="1" si="19"/>
        <v>#NUM!</v>
      </c>
      <c r="P62" t="e">
        <f t="shared" ca="1" si="7"/>
        <v>#DIV/0!</v>
      </c>
      <c r="Q62" t="e">
        <f t="shared" ca="1" si="8"/>
        <v>#DIV/0!</v>
      </c>
      <c r="R62" t="e">
        <f t="shared" ca="1" si="9"/>
        <v>#DIV/0!</v>
      </c>
      <c r="S62" t="e">
        <f t="shared" ca="1" si="10"/>
        <v>#DIV/0!</v>
      </c>
      <c r="T62">
        <f t="shared" ca="1" si="11"/>
        <v>0</v>
      </c>
    </row>
    <row r="63" spans="1:20" x14ac:dyDescent="0.25">
      <c r="A63" s="1">
        <f>+invoerblad!A68</f>
        <v>43557</v>
      </c>
      <c r="B63" s="5">
        <v>58</v>
      </c>
      <c r="C63" s="5">
        <f t="shared" si="14"/>
        <v>3364</v>
      </c>
      <c r="D63" t="str">
        <f>IF(invoerblad!B68="","",invoerblad!B68)</f>
        <v/>
      </c>
      <c r="E63" s="2" t="str">
        <f t="shared" si="12"/>
        <v>LEEG</v>
      </c>
      <c r="F63">
        <f t="shared" si="16"/>
        <v>1</v>
      </c>
      <c r="G63">
        <f t="shared" si="20"/>
        <v>62</v>
      </c>
      <c r="H63">
        <f t="shared" si="13"/>
        <v>0</v>
      </c>
      <c r="I63">
        <f t="shared" si="21"/>
        <v>0</v>
      </c>
      <c r="J63">
        <f t="shared" si="15"/>
        <v>0</v>
      </c>
      <c r="K63">
        <f t="shared" si="6"/>
        <v>0</v>
      </c>
      <c r="N63" t="e">
        <f t="shared" si="3"/>
        <v>#NUM!</v>
      </c>
      <c r="O63" t="e">
        <f t="shared" ca="1" si="19"/>
        <v>#NUM!</v>
      </c>
      <c r="P63" t="e">
        <f t="shared" ca="1" si="7"/>
        <v>#DIV/0!</v>
      </c>
      <c r="Q63" t="e">
        <f t="shared" ca="1" si="8"/>
        <v>#DIV/0!</v>
      </c>
      <c r="R63" t="e">
        <f t="shared" ca="1" si="9"/>
        <v>#DIV/0!</v>
      </c>
      <c r="S63" t="e">
        <f t="shared" ca="1" si="10"/>
        <v>#DIV/0!</v>
      </c>
      <c r="T63">
        <f t="shared" ca="1" si="11"/>
        <v>0</v>
      </c>
    </row>
    <row r="64" spans="1:20" x14ac:dyDescent="0.25">
      <c r="A64" s="1">
        <f>+invoerblad!A69</f>
        <v>43558</v>
      </c>
      <c r="B64" s="5">
        <v>59</v>
      </c>
      <c r="C64" s="5">
        <f t="shared" si="14"/>
        <v>3481</v>
      </c>
      <c r="D64" t="str">
        <f>IF(invoerblad!B69="","",invoerblad!B69)</f>
        <v/>
      </c>
      <c r="E64" s="2" t="str">
        <f t="shared" si="12"/>
        <v>LEEG</v>
      </c>
      <c r="F64">
        <f t="shared" si="16"/>
        <v>1</v>
      </c>
      <c r="G64">
        <f t="shared" si="20"/>
        <v>63</v>
      </c>
      <c r="H64">
        <f t="shared" si="13"/>
        <v>0</v>
      </c>
      <c r="I64">
        <f t="shared" si="21"/>
        <v>0</v>
      </c>
      <c r="J64">
        <f t="shared" si="15"/>
        <v>0</v>
      </c>
      <c r="K64">
        <f t="shared" si="6"/>
        <v>0</v>
      </c>
      <c r="N64" t="e">
        <f t="shared" si="3"/>
        <v>#NUM!</v>
      </c>
      <c r="O64" t="e">
        <f t="shared" ca="1" si="19"/>
        <v>#NUM!</v>
      </c>
      <c r="P64" t="e">
        <f t="shared" ca="1" si="7"/>
        <v>#DIV/0!</v>
      </c>
      <c r="Q64" t="e">
        <f t="shared" ca="1" si="8"/>
        <v>#DIV/0!</v>
      </c>
      <c r="R64" t="e">
        <f t="shared" ca="1" si="9"/>
        <v>#DIV/0!</v>
      </c>
      <c r="S64" t="e">
        <f t="shared" ca="1" si="10"/>
        <v>#DIV/0!</v>
      </c>
      <c r="T64">
        <f t="shared" ca="1" si="11"/>
        <v>0</v>
      </c>
    </row>
    <row r="65" spans="1:20" x14ac:dyDescent="0.25">
      <c r="A65" s="1">
        <f>+invoerblad!A70</f>
        <v>43559</v>
      </c>
      <c r="B65" s="5">
        <v>60</v>
      </c>
      <c r="C65" s="5">
        <f t="shared" si="14"/>
        <v>3600</v>
      </c>
      <c r="D65" t="str">
        <f>IF(invoerblad!B70="","",invoerblad!B70)</f>
        <v/>
      </c>
      <c r="E65" s="2" t="str">
        <f t="shared" si="12"/>
        <v>LEEG</v>
      </c>
      <c r="F65">
        <f t="shared" si="16"/>
        <v>1</v>
      </c>
      <c r="G65">
        <f t="shared" si="20"/>
        <v>64</v>
      </c>
      <c r="H65">
        <f t="shared" si="13"/>
        <v>0</v>
      </c>
      <c r="I65">
        <f t="shared" si="21"/>
        <v>0</v>
      </c>
      <c r="J65">
        <f t="shared" si="15"/>
        <v>0</v>
      </c>
      <c r="K65">
        <f t="shared" si="6"/>
        <v>0</v>
      </c>
      <c r="N65" t="e">
        <f t="shared" si="3"/>
        <v>#NUM!</v>
      </c>
      <c r="O65" t="e">
        <f t="shared" ca="1" si="19"/>
        <v>#NUM!</v>
      </c>
      <c r="P65" t="e">
        <f t="shared" ca="1" si="7"/>
        <v>#DIV/0!</v>
      </c>
      <c r="Q65" t="e">
        <f t="shared" ca="1" si="8"/>
        <v>#DIV/0!</v>
      </c>
      <c r="R65" t="e">
        <f t="shared" ca="1" si="9"/>
        <v>#DIV/0!</v>
      </c>
      <c r="S65" t="e">
        <f t="shared" ca="1" si="10"/>
        <v>#DIV/0!</v>
      </c>
      <c r="T65">
        <f t="shared" ca="1" si="11"/>
        <v>0</v>
      </c>
    </row>
    <row r="66" spans="1:20" x14ac:dyDescent="0.25">
      <c r="A66" s="1">
        <f>+invoerblad!A71</f>
        <v>43560</v>
      </c>
      <c r="B66" s="5">
        <v>61</v>
      </c>
      <c r="C66" s="5">
        <f t="shared" si="14"/>
        <v>3721</v>
      </c>
      <c r="D66" t="str">
        <f>IF(invoerblad!B71="","",invoerblad!B71)</f>
        <v/>
      </c>
      <c r="E66" s="2" t="str">
        <f t="shared" si="12"/>
        <v>LEEG</v>
      </c>
      <c r="F66">
        <f t="shared" si="16"/>
        <v>1</v>
      </c>
      <c r="G66">
        <f t="shared" si="20"/>
        <v>65</v>
      </c>
      <c r="H66">
        <f t="shared" si="13"/>
        <v>0</v>
      </c>
      <c r="I66">
        <f t="shared" si="21"/>
        <v>0</v>
      </c>
      <c r="J66">
        <f t="shared" si="15"/>
        <v>0</v>
      </c>
      <c r="K66">
        <f t="shared" si="6"/>
        <v>0</v>
      </c>
      <c r="N66" t="e">
        <f t="shared" si="3"/>
        <v>#NUM!</v>
      </c>
      <c r="O66" t="e">
        <f t="shared" ca="1" si="19"/>
        <v>#NUM!</v>
      </c>
      <c r="P66" t="e">
        <f t="shared" ca="1" si="7"/>
        <v>#DIV/0!</v>
      </c>
      <c r="Q66" t="e">
        <f t="shared" ca="1" si="8"/>
        <v>#DIV/0!</v>
      </c>
      <c r="R66" t="e">
        <f t="shared" ca="1" si="9"/>
        <v>#DIV/0!</v>
      </c>
      <c r="S66" t="e">
        <f t="shared" ca="1" si="10"/>
        <v>#DIV/0!</v>
      </c>
      <c r="T66">
        <f t="shared" ca="1" si="11"/>
        <v>0</v>
      </c>
    </row>
    <row r="67" spans="1:20" x14ac:dyDescent="0.25">
      <c r="A67" s="1">
        <f>+invoerblad!A72</f>
        <v>43561</v>
      </c>
      <c r="B67" s="5">
        <v>62</v>
      </c>
      <c r="C67" s="5">
        <f t="shared" si="14"/>
        <v>3844</v>
      </c>
      <c r="D67" t="str">
        <f>IF(invoerblad!B72="","",invoerblad!B72)</f>
        <v/>
      </c>
      <c r="E67" s="2" t="str">
        <f t="shared" si="12"/>
        <v>LEEG</v>
      </c>
      <c r="F67">
        <f t="shared" si="16"/>
        <v>1</v>
      </c>
      <c r="G67">
        <f t="shared" si="20"/>
        <v>66</v>
      </c>
      <c r="H67">
        <f t="shared" si="13"/>
        <v>0</v>
      </c>
      <c r="I67">
        <f t="shared" si="21"/>
        <v>0</v>
      </c>
      <c r="J67">
        <f t="shared" si="15"/>
        <v>0</v>
      </c>
      <c r="K67">
        <f t="shared" si="6"/>
        <v>0</v>
      </c>
      <c r="N67" t="e">
        <f t="shared" si="3"/>
        <v>#NUM!</v>
      </c>
      <c r="O67" t="e">
        <f t="shared" ref="O67:O98" ca="1" si="22">EXP($AB$2*$B67+$AC$2)</f>
        <v>#NUM!</v>
      </c>
      <c r="P67" t="e">
        <f t="shared" ca="1" si="7"/>
        <v>#DIV/0!</v>
      </c>
      <c r="Q67" t="e">
        <f t="shared" ca="1" si="8"/>
        <v>#DIV/0!</v>
      </c>
      <c r="R67" t="e">
        <f t="shared" ca="1" si="9"/>
        <v>#DIV/0!</v>
      </c>
      <c r="S67" t="e">
        <f t="shared" ca="1" si="10"/>
        <v>#DIV/0!</v>
      </c>
      <c r="T67">
        <f t="shared" ca="1" si="11"/>
        <v>0</v>
      </c>
    </row>
    <row r="68" spans="1:20" x14ac:dyDescent="0.25">
      <c r="A68" s="1">
        <f>+invoerblad!A73</f>
        <v>43562</v>
      </c>
      <c r="B68" s="5">
        <v>63</v>
      </c>
      <c r="C68" s="5">
        <f t="shared" si="14"/>
        <v>3969</v>
      </c>
      <c r="D68" t="str">
        <f>IF(invoerblad!B73="","",invoerblad!B73)</f>
        <v/>
      </c>
      <c r="E68" s="2" t="str">
        <f t="shared" si="12"/>
        <v>LEEG</v>
      </c>
      <c r="F68">
        <f t="shared" si="16"/>
        <v>1</v>
      </c>
      <c r="G68">
        <f t="shared" si="20"/>
        <v>67</v>
      </c>
      <c r="H68">
        <f t="shared" si="13"/>
        <v>0</v>
      </c>
      <c r="I68">
        <f t="shared" si="21"/>
        <v>0</v>
      </c>
      <c r="J68">
        <f t="shared" si="15"/>
        <v>0</v>
      </c>
      <c r="K68">
        <f t="shared" ref="K68:K125" si="23">+K67+I68</f>
        <v>0</v>
      </c>
      <c r="N68" t="e">
        <f t="shared" ref="N68:N125" si="24">LN(K68)</f>
        <v>#NUM!</v>
      </c>
      <c r="O68" t="e">
        <f t="shared" ca="1" si="22"/>
        <v>#NUM!</v>
      </c>
      <c r="P68" t="e">
        <f t="shared" ref="P68:P125" ca="1" si="25">K68/$S$2</f>
        <v>#DIV/0!</v>
      </c>
      <c r="Q68" t="e">
        <f t="shared" ref="Q68:Q125" ca="1" si="26">1-P68</f>
        <v>#DIV/0!</v>
      </c>
      <c r="R68" t="e">
        <f t="shared" ref="R68:R125" ca="1" si="27">LN(P68/Q68)</f>
        <v>#DIV/0!</v>
      </c>
      <c r="S68" t="e">
        <f t="shared" ref="S68:S125" ca="1" si="28">$S$2/(1+(EXP(-($AC$4+$AB$4*B68))))</f>
        <v>#DIV/0!</v>
      </c>
      <c r="T68">
        <f t="shared" ca="1" si="11"/>
        <v>0</v>
      </c>
    </row>
    <row r="69" spans="1:20" x14ac:dyDescent="0.25">
      <c r="A69" s="1">
        <f>+invoerblad!A74</f>
        <v>43563</v>
      </c>
      <c r="B69" s="5">
        <v>64</v>
      </c>
      <c r="C69" s="5">
        <f t="shared" si="14"/>
        <v>4096</v>
      </c>
      <c r="D69" t="str">
        <f>IF(invoerblad!B74="","",invoerblad!B74)</f>
        <v/>
      </c>
      <c r="E69" s="2" t="str">
        <f t="shared" si="12"/>
        <v>LEEG</v>
      </c>
      <c r="F69">
        <f t="shared" si="16"/>
        <v>1</v>
      </c>
      <c r="G69">
        <f t="shared" si="20"/>
        <v>68</v>
      </c>
      <c r="H69">
        <f t="shared" si="13"/>
        <v>0</v>
      </c>
      <c r="I69">
        <f t="shared" si="21"/>
        <v>0</v>
      </c>
      <c r="J69">
        <f t="shared" si="15"/>
        <v>0</v>
      </c>
      <c r="K69">
        <f t="shared" si="23"/>
        <v>0</v>
      </c>
      <c r="N69" t="e">
        <f t="shared" si="24"/>
        <v>#NUM!</v>
      </c>
      <c r="O69" t="e">
        <f t="shared" ca="1" si="22"/>
        <v>#NUM!</v>
      </c>
      <c r="P69" t="e">
        <f t="shared" ca="1" si="25"/>
        <v>#DIV/0!</v>
      </c>
      <c r="Q69" t="e">
        <f t="shared" ca="1" si="26"/>
        <v>#DIV/0!</v>
      </c>
      <c r="R69" t="e">
        <f t="shared" ca="1" si="27"/>
        <v>#DIV/0!</v>
      </c>
      <c r="S69" t="e">
        <f t="shared" ca="1" si="28"/>
        <v>#DIV/0!</v>
      </c>
      <c r="T69">
        <f t="shared" ref="T69:T125" ca="1" si="29">$AB$3*B69+$AC$3</f>
        <v>0</v>
      </c>
    </row>
    <row r="70" spans="1:20" x14ac:dyDescent="0.25">
      <c r="A70" s="1">
        <f>+invoerblad!A75</f>
        <v>43564</v>
      </c>
      <c r="B70" s="5">
        <v>65</v>
      </c>
      <c r="C70" s="5">
        <f t="shared" si="14"/>
        <v>4225</v>
      </c>
      <c r="D70" t="str">
        <f>IF(invoerblad!B75="","",invoerblad!B75)</f>
        <v/>
      </c>
      <c r="E70" s="2" t="str">
        <f t="shared" ref="E70:E125" si="30">IF(ISBLANK(D70),"LEEG",IF(D70=0,"zero",IF(D70="","LEEG","Other")))</f>
        <v>LEEG</v>
      </c>
      <c r="F70">
        <f t="shared" si="16"/>
        <v>1</v>
      </c>
      <c r="G70">
        <f t="shared" si="20"/>
        <v>69</v>
      </c>
      <c r="H70">
        <f t="shared" ref="H70:H125" si="31">IF(OR(D70=0,D70=""),0,D70/G69)</f>
        <v>0</v>
      </c>
      <c r="I70">
        <f t="shared" si="21"/>
        <v>0</v>
      </c>
      <c r="J70">
        <f t="shared" si="15"/>
        <v>0</v>
      </c>
      <c r="K70">
        <f t="shared" si="23"/>
        <v>0</v>
      </c>
      <c r="N70" t="e">
        <f t="shared" si="24"/>
        <v>#NUM!</v>
      </c>
      <c r="O70" t="e">
        <f t="shared" ca="1" si="22"/>
        <v>#NUM!</v>
      </c>
      <c r="P70" t="e">
        <f t="shared" ca="1" si="25"/>
        <v>#DIV/0!</v>
      </c>
      <c r="Q70" t="e">
        <f t="shared" ca="1" si="26"/>
        <v>#DIV/0!</v>
      </c>
      <c r="R70" t="e">
        <f t="shared" ca="1" si="27"/>
        <v>#DIV/0!</v>
      </c>
      <c r="S70" t="e">
        <f t="shared" ca="1" si="28"/>
        <v>#DIV/0!</v>
      </c>
      <c r="T70">
        <f t="shared" ca="1" si="29"/>
        <v>0</v>
      </c>
    </row>
    <row r="71" spans="1:20" x14ac:dyDescent="0.25">
      <c r="A71" s="1">
        <f>+invoerblad!A76</f>
        <v>43565</v>
      </c>
      <c r="B71" s="5">
        <v>66</v>
      </c>
      <c r="C71" s="5">
        <f t="shared" ref="C71:C125" si="32">B71*B71</f>
        <v>4356</v>
      </c>
      <c r="D71" t="str">
        <f>IF(invoerblad!B76="","",invoerblad!B76)</f>
        <v/>
      </c>
      <c r="E71" s="2" t="str">
        <f t="shared" si="30"/>
        <v>LEEG</v>
      </c>
      <c r="F71">
        <f t="shared" si="16"/>
        <v>1</v>
      </c>
      <c r="G71">
        <f t="shared" si="20"/>
        <v>70</v>
      </c>
      <c r="H71">
        <f t="shared" si="31"/>
        <v>0</v>
      </c>
      <c r="I71">
        <f t="shared" si="21"/>
        <v>0</v>
      </c>
      <c r="J71">
        <f t="shared" si="15"/>
        <v>0</v>
      </c>
      <c r="K71">
        <f t="shared" si="23"/>
        <v>0</v>
      </c>
      <c r="N71" t="e">
        <f t="shared" si="24"/>
        <v>#NUM!</v>
      </c>
      <c r="O71" t="e">
        <f t="shared" ca="1" si="22"/>
        <v>#NUM!</v>
      </c>
      <c r="P71" t="e">
        <f t="shared" ca="1" si="25"/>
        <v>#DIV/0!</v>
      </c>
      <c r="Q71" t="e">
        <f t="shared" ca="1" si="26"/>
        <v>#DIV/0!</v>
      </c>
      <c r="R71" t="e">
        <f t="shared" ca="1" si="27"/>
        <v>#DIV/0!</v>
      </c>
      <c r="S71" t="e">
        <f t="shared" ca="1" si="28"/>
        <v>#DIV/0!</v>
      </c>
      <c r="T71">
        <f t="shared" ca="1" si="29"/>
        <v>0</v>
      </c>
    </row>
    <row r="72" spans="1:20" x14ac:dyDescent="0.25">
      <c r="A72" s="1">
        <f>+invoerblad!A77</f>
        <v>43566</v>
      </c>
      <c r="B72" s="5">
        <v>67</v>
      </c>
      <c r="C72" s="5">
        <f t="shared" si="32"/>
        <v>4489</v>
      </c>
      <c r="D72" t="str">
        <f>IF(invoerblad!B77="","",invoerblad!B77)</f>
        <v/>
      </c>
      <c r="E72" s="2" t="str">
        <f t="shared" si="30"/>
        <v>LEEG</v>
      </c>
      <c r="F72">
        <f t="shared" si="16"/>
        <v>1</v>
      </c>
      <c r="G72">
        <f t="shared" si="20"/>
        <v>71</v>
      </c>
      <c r="H72">
        <f t="shared" si="31"/>
        <v>0</v>
      </c>
      <c r="I72">
        <f t="shared" si="21"/>
        <v>0</v>
      </c>
      <c r="J72">
        <f t="shared" ref="J72:J125" si="33">SUM(I67:I78)/12</f>
        <v>0</v>
      </c>
      <c r="K72">
        <f t="shared" si="23"/>
        <v>0</v>
      </c>
      <c r="N72" t="e">
        <f t="shared" si="24"/>
        <v>#NUM!</v>
      </c>
      <c r="O72" t="e">
        <f t="shared" ca="1" si="22"/>
        <v>#NUM!</v>
      </c>
      <c r="P72" t="e">
        <f t="shared" ca="1" si="25"/>
        <v>#DIV/0!</v>
      </c>
      <c r="Q72" t="e">
        <f t="shared" ca="1" si="26"/>
        <v>#DIV/0!</v>
      </c>
      <c r="R72" t="e">
        <f t="shared" ca="1" si="27"/>
        <v>#DIV/0!</v>
      </c>
      <c r="S72" t="e">
        <f t="shared" ca="1" si="28"/>
        <v>#DIV/0!</v>
      </c>
      <c r="T72">
        <f t="shared" ca="1" si="29"/>
        <v>0</v>
      </c>
    </row>
    <row r="73" spans="1:20" x14ac:dyDescent="0.25">
      <c r="A73" s="1">
        <f>+invoerblad!A78</f>
        <v>43567</v>
      </c>
      <c r="B73" s="5">
        <v>68</v>
      </c>
      <c r="C73" s="5">
        <f t="shared" si="32"/>
        <v>4624</v>
      </c>
      <c r="D73" t="str">
        <f>IF(invoerblad!B78="","",invoerblad!B78)</f>
        <v/>
      </c>
      <c r="E73" s="2" t="str">
        <f t="shared" si="30"/>
        <v>LEEG</v>
      </c>
      <c r="F73">
        <f t="shared" si="16"/>
        <v>1</v>
      </c>
      <c r="G73">
        <f t="shared" si="20"/>
        <v>72</v>
      </c>
      <c r="H73">
        <f t="shared" si="31"/>
        <v>0</v>
      </c>
      <c r="I73">
        <f t="shared" si="21"/>
        <v>0</v>
      </c>
      <c r="J73">
        <f t="shared" si="33"/>
        <v>0</v>
      </c>
      <c r="K73">
        <f t="shared" si="23"/>
        <v>0</v>
      </c>
      <c r="N73" t="e">
        <f t="shared" si="24"/>
        <v>#NUM!</v>
      </c>
      <c r="O73" t="e">
        <f t="shared" ca="1" si="22"/>
        <v>#NUM!</v>
      </c>
      <c r="P73" t="e">
        <f t="shared" ca="1" si="25"/>
        <v>#DIV/0!</v>
      </c>
      <c r="Q73" t="e">
        <f t="shared" ca="1" si="26"/>
        <v>#DIV/0!</v>
      </c>
      <c r="R73" t="e">
        <f t="shared" ca="1" si="27"/>
        <v>#DIV/0!</v>
      </c>
      <c r="S73" t="e">
        <f t="shared" ca="1" si="28"/>
        <v>#DIV/0!</v>
      </c>
      <c r="T73">
        <f t="shared" ca="1" si="29"/>
        <v>0</v>
      </c>
    </row>
    <row r="74" spans="1:20" x14ac:dyDescent="0.25">
      <c r="A74" s="1">
        <f>+invoerblad!A79</f>
        <v>43568</v>
      </c>
      <c r="B74" s="5">
        <v>69</v>
      </c>
      <c r="C74" s="5">
        <f t="shared" si="32"/>
        <v>4761</v>
      </c>
      <c r="D74" t="str">
        <f>IF(invoerblad!B79="","",invoerblad!B79)</f>
        <v/>
      </c>
      <c r="E74" s="2" t="str">
        <f t="shared" si="30"/>
        <v>LEEG</v>
      </c>
      <c r="F74">
        <f t="shared" ref="F74:F125" si="34">IF(E74="leeg",1,0)</f>
        <v>1</v>
      </c>
      <c r="G74">
        <f t="shared" si="20"/>
        <v>73</v>
      </c>
      <c r="H74">
        <f t="shared" si="31"/>
        <v>0</v>
      </c>
      <c r="I74">
        <f t="shared" si="21"/>
        <v>0</v>
      </c>
      <c r="J74">
        <f t="shared" si="33"/>
        <v>0</v>
      </c>
      <c r="K74">
        <f t="shared" si="23"/>
        <v>0</v>
      </c>
      <c r="N74" t="e">
        <f t="shared" si="24"/>
        <v>#NUM!</v>
      </c>
      <c r="O74" t="e">
        <f t="shared" ca="1" si="22"/>
        <v>#NUM!</v>
      </c>
      <c r="P74" t="e">
        <f t="shared" ca="1" si="25"/>
        <v>#DIV/0!</v>
      </c>
      <c r="Q74" t="e">
        <f t="shared" ca="1" si="26"/>
        <v>#DIV/0!</v>
      </c>
      <c r="R74" t="e">
        <f t="shared" ca="1" si="27"/>
        <v>#DIV/0!</v>
      </c>
      <c r="S74" t="e">
        <f t="shared" ca="1" si="28"/>
        <v>#DIV/0!</v>
      </c>
      <c r="T74">
        <f t="shared" ca="1" si="29"/>
        <v>0</v>
      </c>
    </row>
    <row r="75" spans="1:20" x14ac:dyDescent="0.25">
      <c r="A75" s="1">
        <f>+invoerblad!A80</f>
        <v>43569</v>
      </c>
      <c r="B75" s="5">
        <v>70</v>
      </c>
      <c r="C75" s="5">
        <f t="shared" si="32"/>
        <v>4900</v>
      </c>
      <c r="D75" t="str">
        <f>IF(invoerblad!B80="","",invoerblad!B80)</f>
        <v/>
      </c>
      <c r="E75" s="2" t="str">
        <f t="shared" si="30"/>
        <v>LEEG</v>
      </c>
      <c r="F75">
        <f t="shared" si="34"/>
        <v>1</v>
      </c>
      <c r="G75">
        <f t="shared" si="20"/>
        <v>74</v>
      </c>
      <c r="H75">
        <f t="shared" si="31"/>
        <v>0</v>
      </c>
      <c r="I75">
        <f t="shared" si="21"/>
        <v>0</v>
      </c>
      <c r="J75">
        <f t="shared" si="33"/>
        <v>0</v>
      </c>
      <c r="K75">
        <f t="shared" si="23"/>
        <v>0</v>
      </c>
      <c r="N75" t="e">
        <f t="shared" si="24"/>
        <v>#NUM!</v>
      </c>
      <c r="O75" t="e">
        <f t="shared" ca="1" si="22"/>
        <v>#NUM!</v>
      </c>
      <c r="P75" t="e">
        <f t="shared" ca="1" si="25"/>
        <v>#DIV/0!</v>
      </c>
      <c r="Q75" t="e">
        <f t="shared" ca="1" si="26"/>
        <v>#DIV/0!</v>
      </c>
      <c r="R75" t="e">
        <f t="shared" ca="1" si="27"/>
        <v>#DIV/0!</v>
      </c>
      <c r="S75" t="e">
        <f t="shared" ca="1" si="28"/>
        <v>#DIV/0!</v>
      </c>
      <c r="T75">
        <f t="shared" ca="1" si="29"/>
        <v>0</v>
      </c>
    </row>
    <row r="76" spans="1:20" x14ac:dyDescent="0.25">
      <c r="A76" s="1">
        <f>+invoerblad!A81</f>
        <v>43570</v>
      </c>
      <c r="B76" s="5">
        <v>71</v>
      </c>
      <c r="C76" s="5">
        <f t="shared" si="32"/>
        <v>5041</v>
      </c>
      <c r="D76" t="str">
        <f>IF(invoerblad!B81="","",invoerblad!B81)</f>
        <v/>
      </c>
      <c r="E76" s="2" t="str">
        <f t="shared" si="30"/>
        <v>LEEG</v>
      </c>
      <c r="F76">
        <f t="shared" si="34"/>
        <v>1</v>
      </c>
      <c r="G76">
        <f t="shared" si="20"/>
        <v>75</v>
      </c>
      <c r="H76">
        <f t="shared" si="31"/>
        <v>0</v>
      </c>
      <c r="I76">
        <f t="shared" si="21"/>
        <v>0</v>
      </c>
      <c r="J76">
        <f t="shared" si="33"/>
        <v>0</v>
      </c>
      <c r="K76">
        <f t="shared" si="23"/>
        <v>0</v>
      </c>
      <c r="N76" t="e">
        <f t="shared" si="24"/>
        <v>#NUM!</v>
      </c>
      <c r="O76" t="e">
        <f t="shared" ca="1" si="22"/>
        <v>#NUM!</v>
      </c>
      <c r="P76" t="e">
        <f t="shared" ca="1" si="25"/>
        <v>#DIV/0!</v>
      </c>
      <c r="Q76" t="e">
        <f t="shared" ca="1" si="26"/>
        <v>#DIV/0!</v>
      </c>
      <c r="R76" t="e">
        <f t="shared" ca="1" si="27"/>
        <v>#DIV/0!</v>
      </c>
      <c r="S76" t="e">
        <f t="shared" ca="1" si="28"/>
        <v>#DIV/0!</v>
      </c>
      <c r="T76">
        <f t="shared" ca="1" si="29"/>
        <v>0</v>
      </c>
    </row>
    <row r="77" spans="1:20" x14ac:dyDescent="0.25">
      <c r="A77" s="1">
        <f>+invoerblad!A82</f>
        <v>43571</v>
      </c>
      <c r="B77" s="5">
        <v>72</v>
      </c>
      <c r="C77" s="5">
        <f t="shared" si="32"/>
        <v>5184</v>
      </c>
      <c r="D77" t="str">
        <f>IF(invoerblad!B82="","",invoerblad!B82)</f>
        <v/>
      </c>
      <c r="E77" s="2" t="str">
        <f t="shared" si="30"/>
        <v>LEEG</v>
      </c>
      <c r="F77">
        <f t="shared" si="34"/>
        <v>1</v>
      </c>
      <c r="G77">
        <f t="shared" si="20"/>
        <v>76</v>
      </c>
      <c r="H77">
        <f t="shared" si="31"/>
        <v>0</v>
      </c>
      <c r="I77">
        <f t="shared" si="21"/>
        <v>0</v>
      </c>
      <c r="J77">
        <f t="shared" si="33"/>
        <v>0</v>
      </c>
      <c r="K77">
        <f t="shared" si="23"/>
        <v>0</v>
      </c>
      <c r="N77" t="e">
        <f t="shared" si="24"/>
        <v>#NUM!</v>
      </c>
      <c r="O77" t="e">
        <f t="shared" ca="1" si="22"/>
        <v>#NUM!</v>
      </c>
      <c r="P77" t="e">
        <f t="shared" ca="1" si="25"/>
        <v>#DIV/0!</v>
      </c>
      <c r="Q77" t="e">
        <f t="shared" ca="1" si="26"/>
        <v>#DIV/0!</v>
      </c>
      <c r="R77" t="e">
        <f t="shared" ca="1" si="27"/>
        <v>#DIV/0!</v>
      </c>
      <c r="S77" t="e">
        <f t="shared" ca="1" si="28"/>
        <v>#DIV/0!</v>
      </c>
      <c r="T77">
        <f t="shared" ca="1" si="29"/>
        <v>0</v>
      </c>
    </row>
    <row r="78" spans="1:20" x14ac:dyDescent="0.25">
      <c r="A78" s="1">
        <f>+invoerblad!A83</f>
        <v>43572</v>
      </c>
      <c r="B78" s="5">
        <v>73</v>
      </c>
      <c r="C78" s="5">
        <f t="shared" si="32"/>
        <v>5329</v>
      </c>
      <c r="D78" t="str">
        <f>IF(invoerblad!B83="","",invoerblad!B83)</f>
        <v/>
      </c>
      <c r="E78" s="2" t="str">
        <f t="shared" si="30"/>
        <v>LEEG</v>
      </c>
      <c r="F78">
        <f t="shared" si="34"/>
        <v>1</v>
      </c>
      <c r="G78">
        <f t="shared" si="20"/>
        <v>77</v>
      </c>
      <c r="H78">
        <f t="shared" si="31"/>
        <v>0</v>
      </c>
      <c r="I78">
        <f t="shared" si="21"/>
        <v>0</v>
      </c>
      <c r="J78">
        <f t="shared" si="33"/>
        <v>0</v>
      </c>
      <c r="K78">
        <f t="shared" si="23"/>
        <v>0</v>
      </c>
      <c r="N78" t="e">
        <f t="shared" si="24"/>
        <v>#NUM!</v>
      </c>
      <c r="O78" t="e">
        <f t="shared" ca="1" si="22"/>
        <v>#NUM!</v>
      </c>
      <c r="P78" t="e">
        <f t="shared" ca="1" si="25"/>
        <v>#DIV/0!</v>
      </c>
      <c r="Q78" t="e">
        <f t="shared" ca="1" si="26"/>
        <v>#DIV/0!</v>
      </c>
      <c r="R78" t="e">
        <f t="shared" ca="1" si="27"/>
        <v>#DIV/0!</v>
      </c>
      <c r="S78" t="e">
        <f t="shared" ca="1" si="28"/>
        <v>#DIV/0!</v>
      </c>
      <c r="T78">
        <f t="shared" ca="1" si="29"/>
        <v>0</v>
      </c>
    </row>
    <row r="79" spans="1:20" x14ac:dyDescent="0.25">
      <c r="A79" s="1">
        <f>+invoerblad!A84</f>
        <v>43573</v>
      </c>
      <c r="B79" s="5">
        <v>74</v>
      </c>
      <c r="C79" s="5">
        <f t="shared" si="32"/>
        <v>5476</v>
      </c>
      <c r="D79" t="str">
        <f>IF(invoerblad!B84="","",invoerblad!B84)</f>
        <v/>
      </c>
      <c r="E79" s="2" t="str">
        <f t="shared" si="30"/>
        <v>LEEG</v>
      </c>
      <c r="F79">
        <f t="shared" si="34"/>
        <v>1</v>
      </c>
      <c r="G79">
        <f t="shared" si="20"/>
        <v>78</v>
      </c>
      <c r="H79">
        <f t="shared" si="31"/>
        <v>0</v>
      </c>
      <c r="I79">
        <f t="shared" si="21"/>
        <v>0</v>
      </c>
      <c r="J79">
        <f t="shared" si="33"/>
        <v>0</v>
      </c>
      <c r="K79">
        <f t="shared" si="23"/>
        <v>0</v>
      </c>
      <c r="N79" t="e">
        <f t="shared" si="24"/>
        <v>#NUM!</v>
      </c>
      <c r="O79" t="e">
        <f t="shared" ca="1" si="22"/>
        <v>#NUM!</v>
      </c>
      <c r="P79" t="e">
        <f t="shared" ca="1" si="25"/>
        <v>#DIV/0!</v>
      </c>
      <c r="Q79" t="e">
        <f t="shared" ca="1" si="26"/>
        <v>#DIV/0!</v>
      </c>
      <c r="R79" t="e">
        <f t="shared" ca="1" si="27"/>
        <v>#DIV/0!</v>
      </c>
      <c r="S79" t="e">
        <f t="shared" ca="1" si="28"/>
        <v>#DIV/0!</v>
      </c>
      <c r="T79">
        <f t="shared" ca="1" si="29"/>
        <v>0</v>
      </c>
    </row>
    <row r="80" spans="1:20" x14ac:dyDescent="0.25">
      <c r="A80" s="1">
        <f>+invoerblad!A85</f>
        <v>43574</v>
      </c>
      <c r="B80" s="5">
        <v>75</v>
      </c>
      <c r="C80" s="5">
        <f t="shared" si="32"/>
        <v>5625</v>
      </c>
      <c r="D80" t="str">
        <f>IF(invoerblad!B85="","",invoerblad!B85)</f>
        <v/>
      </c>
      <c r="E80" s="2" t="str">
        <f t="shared" si="30"/>
        <v>LEEG</v>
      </c>
      <c r="F80">
        <f t="shared" si="34"/>
        <v>1</v>
      </c>
      <c r="G80">
        <f t="shared" si="20"/>
        <v>79</v>
      </c>
      <c r="H80">
        <f t="shared" si="31"/>
        <v>0</v>
      </c>
      <c r="I80">
        <f t="shared" si="21"/>
        <v>0</v>
      </c>
      <c r="J80">
        <f t="shared" si="33"/>
        <v>0</v>
      </c>
      <c r="K80">
        <f t="shared" si="23"/>
        <v>0</v>
      </c>
      <c r="N80" t="e">
        <f t="shared" si="24"/>
        <v>#NUM!</v>
      </c>
      <c r="O80" t="e">
        <f t="shared" ca="1" si="22"/>
        <v>#NUM!</v>
      </c>
      <c r="P80" t="e">
        <f t="shared" ca="1" si="25"/>
        <v>#DIV/0!</v>
      </c>
      <c r="Q80" t="e">
        <f t="shared" ca="1" si="26"/>
        <v>#DIV/0!</v>
      </c>
      <c r="R80" t="e">
        <f t="shared" ca="1" si="27"/>
        <v>#DIV/0!</v>
      </c>
      <c r="S80" t="e">
        <f t="shared" ca="1" si="28"/>
        <v>#DIV/0!</v>
      </c>
      <c r="T80">
        <f t="shared" ca="1" si="29"/>
        <v>0</v>
      </c>
    </row>
    <row r="81" spans="1:20" x14ac:dyDescent="0.25">
      <c r="A81" s="1">
        <f>+invoerblad!A86</f>
        <v>43575</v>
      </c>
      <c r="B81" s="5">
        <v>76</v>
      </c>
      <c r="C81" s="5">
        <f t="shared" si="32"/>
        <v>5776</v>
      </c>
      <c r="D81" t="str">
        <f>IF(invoerblad!B86="","",invoerblad!B86)</f>
        <v/>
      </c>
      <c r="E81" s="2" t="str">
        <f t="shared" si="30"/>
        <v>LEEG</v>
      </c>
      <c r="F81">
        <f t="shared" si="34"/>
        <v>1</v>
      </c>
      <c r="G81">
        <f t="shared" si="20"/>
        <v>80</v>
      </c>
      <c r="H81">
        <f t="shared" si="31"/>
        <v>0</v>
      </c>
      <c r="I81">
        <f t="shared" si="21"/>
        <v>0</v>
      </c>
      <c r="J81">
        <f t="shared" si="33"/>
        <v>0</v>
      </c>
      <c r="K81">
        <f t="shared" si="23"/>
        <v>0</v>
      </c>
      <c r="N81" t="e">
        <f t="shared" si="24"/>
        <v>#NUM!</v>
      </c>
      <c r="O81" t="e">
        <f t="shared" ca="1" si="22"/>
        <v>#NUM!</v>
      </c>
      <c r="P81" t="e">
        <f t="shared" ca="1" si="25"/>
        <v>#DIV/0!</v>
      </c>
      <c r="Q81" t="e">
        <f t="shared" ca="1" si="26"/>
        <v>#DIV/0!</v>
      </c>
      <c r="R81" t="e">
        <f t="shared" ca="1" si="27"/>
        <v>#DIV/0!</v>
      </c>
      <c r="S81" t="e">
        <f t="shared" ca="1" si="28"/>
        <v>#DIV/0!</v>
      </c>
      <c r="T81">
        <f t="shared" ca="1" si="29"/>
        <v>0</v>
      </c>
    </row>
    <row r="82" spans="1:20" x14ac:dyDescent="0.25">
      <c r="A82" s="1">
        <f>+invoerblad!A87</f>
        <v>43576</v>
      </c>
      <c r="B82" s="5">
        <v>77</v>
      </c>
      <c r="C82" s="5">
        <f t="shared" si="32"/>
        <v>5929</v>
      </c>
      <c r="D82" t="str">
        <f>IF(invoerblad!B87="","",invoerblad!B87)</f>
        <v/>
      </c>
      <c r="E82" s="2" t="str">
        <f t="shared" si="30"/>
        <v>LEEG</v>
      </c>
      <c r="F82">
        <f t="shared" si="34"/>
        <v>1</v>
      </c>
      <c r="G82">
        <f t="shared" si="20"/>
        <v>81</v>
      </c>
      <c r="H82">
        <f t="shared" si="31"/>
        <v>0</v>
      </c>
      <c r="I82">
        <f t="shared" si="21"/>
        <v>0</v>
      </c>
      <c r="J82">
        <f t="shared" si="33"/>
        <v>0</v>
      </c>
      <c r="K82">
        <f t="shared" si="23"/>
        <v>0</v>
      </c>
      <c r="N82" t="e">
        <f t="shared" si="24"/>
        <v>#NUM!</v>
      </c>
      <c r="O82" t="e">
        <f t="shared" ca="1" si="22"/>
        <v>#NUM!</v>
      </c>
      <c r="P82" t="e">
        <f t="shared" ca="1" si="25"/>
        <v>#DIV/0!</v>
      </c>
      <c r="Q82" t="e">
        <f t="shared" ca="1" si="26"/>
        <v>#DIV/0!</v>
      </c>
      <c r="R82" t="e">
        <f t="shared" ca="1" si="27"/>
        <v>#DIV/0!</v>
      </c>
      <c r="S82" t="e">
        <f t="shared" ca="1" si="28"/>
        <v>#DIV/0!</v>
      </c>
      <c r="T82">
        <f t="shared" ca="1" si="29"/>
        <v>0</v>
      </c>
    </row>
    <row r="83" spans="1:20" x14ac:dyDescent="0.25">
      <c r="A83" s="1">
        <f>+invoerblad!A88</f>
        <v>43577</v>
      </c>
      <c r="B83" s="5">
        <v>78</v>
      </c>
      <c r="C83" s="5">
        <f t="shared" si="32"/>
        <v>6084</v>
      </c>
      <c r="D83" t="str">
        <f>IF(invoerblad!B88="","",invoerblad!B88)</f>
        <v/>
      </c>
      <c r="E83" s="2" t="str">
        <f t="shared" si="30"/>
        <v>LEEG</v>
      </c>
      <c r="F83">
        <f t="shared" si="34"/>
        <v>1</v>
      </c>
      <c r="G83">
        <f t="shared" si="20"/>
        <v>82</v>
      </c>
      <c r="H83">
        <f t="shared" si="31"/>
        <v>0</v>
      </c>
      <c r="I83">
        <f t="shared" si="21"/>
        <v>0</v>
      </c>
      <c r="J83">
        <f t="shared" si="33"/>
        <v>0</v>
      </c>
      <c r="K83">
        <f t="shared" si="23"/>
        <v>0</v>
      </c>
      <c r="N83" t="e">
        <f t="shared" si="24"/>
        <v>#NUM!</v>
      </c>
      <c r="O83" t="e">
        <f t="shared" ca="1" si="22"/>
        <v>#NUM!</v>
      </c>
      <c r="P83" t="e">
        <f t="shared" ca="1" si="25"/>
        <v>#DIV/0!</v>
      </c>
      <c r="Q83" t="e">
        <f t="shared" ca="1" si="26"/>
        <v>#DIV/0!</v>
      </c>
      <c r="R83" t="e">
        <f t="shared" ca="1" si="27"/>
        <v>#DIV/0!</v>
      </c>
      <c r="S83" t="e">
        <f t="shared" ca="1" si="28"/>
        <v>#DIV/0!</v>
      </c>
      <c r="T83">
        <f t="shared" ca="1" si="29"/>
        <v>0</v>
      </c>
    </row>
    <row r="84" spans="1:20" x14ac:dyDescent="0.25">
      <c r="A84" s="1">
        <f>+invoerblad!A89</f>
        <v>43578</v>
      </c>
      <c r="B84" s="5">
        <v>79</v>
      </c>
      <c r="C84" s="5">
        <f t="shared" si="32"/>
        <v>6241</v>
      </c>
      <c r="D84" t="str">
        <f>IF(invoerblad!B89="","",invoerblad!B89)</f>
        <v/>
      </c>
      <c r="E84" s="2" t="str">
        <f t="shared" si="30"/>
        <v>LEEG</v>
      </c>
      <c r="F84">
        <f t="shared" si="34"/>
        <v>1</v>
      </c>
      <c r="G84">
        <f t="shared" si="20"/>
        <v>83</v>
      </c>
      <c r="H84">
        <f t="shared" si="31"/>
        <v>0</v>
      </c>
      <c r="I84">
        <f t="shared" si="21"/>
        <v>0</v>
      </c>
      <c r="J84">
        <f t="shared" si="33"/>
        <v>0</v>
      </c>
      <c r="K84">
        <f t="shared" si="23"/>
        <v>0</v>
      </c>
      <c r="N84" t="e">
        <f t="shared" si="24"/>
        <v>#NUM!</v>
      </c>
      <c r="O84" t="e">
        <f t="shared" ca="1" si="22"/>
        <v>#NUM!</v>
      </c>
      <c r="P84" t="e">
        <f t="shared" ca="1" si="25"/>
        <v>#DIV/0!</v>
      </c>
      <c r="Q84" t="e">
        <f t="shared" ca="1" si="26"/>
        <v>#DIV/0!</v>
      </c>
      <c r="R84" t="e">
        <f t="shared" ca="1" si="27"/>
        <v>#DIV/0!</v>
      </c>
      <c r="S84" t="e">
        <f t="shared" ca="1" si="28"/>
        <v>#DIV/0!</v>
      </c>
      <c r="T84">
        <f t="shared" ca="1" si="29"/>
        <v>0</v>
      </c>
    </row>
    <row r="85" spans="1:20" x14ac:dyDescent="0.25">
      <c r="A85" s="1">
        <f>+invoerblad!A90</f>
        <v>43579</v>
      </c>
      <c r="B85" s="5">
        <v>80</v>
      </c>
      <c r="C85" s="5">
        <f t="shared" si="32"/>
        <v>6400</v>
      </c>
      <c r="D85" t="str">
        <f>IF(invoerblad!B90="","",invoerblad!B90)</f>
        <v/>
      </c>
      <c r="E85" s="2" t="str">
        <f t="shared" si="30"/>
        <v>LEEG</v>
      </c>
      <c r="F85">
        <f t="shared" si="34"/>
        <v>1</v>
      </c>
      <c r="G85">
        <f t="shared" si="20"/>
        <v>84</v>
      </c>
      <c r="H85">
        <f t="shared" si="31"/>
        <v>0</v>
      </c>
      <c r="I85">
        <f t="shared" si="21"/>
        <v>0</v>
      </c>
      <c r="J85">
        <f t="shared" si="33"/>
        <v>0</v>
      </c>
      <c r="K85">
        <f t="shared" si="23"/>
        <v>0</v>
      </c>
      <c r="N85" t="e">
        <f t="shared" si="24"/>
        <v>#NUM!</v>
      </c>
      <c r="O85" t="e">
        <f t="shared" ca="1" si="22"/>
        <v>#NUM!</v>
      </c>
      <c r="P85" t="e">
        <f t="shared" ca="1" si="25"/>
        <v>#DIV/0!</v>
      </c>
      <c r="Q85" t="e">
        <f t="shared" ca="1" si="26"/>
        <v>#DIV/0!</v>
      </c>
      <c r="R85" t="e">
        <f t="shared" ca="1" si="27"/>
        <v>#DIV/0!</v>
      </c>
      <c r="S85" t="e">
        <f t="shared" ca="1" si="28"/>
        <v>#DIV/0!</v>
      </c>
      <c r="T85">
        <f t="shared" ca="1" si="29"/>
        <v>0</v>
      </c>
    </row>
    <row r="86" spans="1:20" x14ac:dyDescent="0.25">
      <c r="A86" s="1">
        <f>+invoerblad!A91</f>
        <v>43580</v>
      </c>
      <c r="B86" s="5">
        <v>81</v>
      </c>
      <c r="C86" s="5">
        <f t="shared" si="32"/>
        <v>6561</v>
      </c>
      <c r="D86" t="str">
        <f>IF(invoerblad!B91="","",invoerblad!B91)</f>
        <v/>
      </c>
      <c r="E86" s="2" t="str">
        <f t="shared" si="30"/>
        <v>LEEG</v>
      </c>
      <c r="F86">
        <f t="shared" si="34"/>
        <v>1</v>
      </c>
      <c r="G86">
        <f t="shared" si="20"/>
        <v>85</v>
      </c>
      <c r="H86">
        <f t="shared" si="31"/>
        <v>0</v>
      </c>
      <c r="I86">
        <f t="shared" si="21"/>
        <v>0</v>
      </c>
      <c r="J86">
        <f t="shared" si="33"/>
        <v>0</v>
      </c>
      <c r="K86">
        <f t="shared" si="23"/>
        <v>0</v>
      </c>
      <c r="N86" t="e">
        <f t="shared" si="24"/>
        <v>#NUM!</v>
      </c>
      <c r="O86" t="e">
        <f t="shared" ca="1" si="22"/>
        <v>#NUM!</v>
      </c>
      <c r="P86" t="e">
        <f t="shared" ca="1" si="25"/>
        <v>#DIV/0!</v>
      </c>
      <c r="Q86" t="e">
        <f t="shared" ca="1" si="26"/>
        <v>#DIV/0!</v>
      </c>
      <c r="R86" t="e">
        <f t="shared" ca="1" si="27"/>
        <v>#DIV/0!</v>
      </c>
      <c r="S86" t="e">
        <f t="shared" ca="1" si="28"/>
        <v>#DIV/0!</v>
      </c>
      <c r="T86">
        <f t="shared" ca="1" si="29"/>
        <v>0</v>
      </c>
    </row>
    <row r="87" spans="1:20" x14ac:dyDescent="0.25">
      <c r="A87" s="1">
        <f>+invoerblad!A92</f>
        <v>43581</v>
      </c>
      <c r="B87" s="5">
        <v>82</v>
      </c>
      <c r="C87" s="5">
        <f t="shared" si="32"/>
        <v>6724</v>
      </c>
      <c r="D87" t="str">
        <f>IF(invoerblad!B92="","",invoerblad!B92)</f>
        <v/>
      </c>
      <c r="E87" s="2" t="str">
        <f t="shared" si="30"/>
        <v>LEEG</v>
      </c>
      <c r="F87">
        <f t="shared" si="34"/>
        <v>1</v>
      </c>
      <c r="G87">
        <f t="shared" si="20"/>
        <v>86</v>
      </c>
      <c r="H87">
        <f t="shared" si="31"/>
        <v>0</v>
      </c>
      <c r="I87">
        <f t="shared" si="21"/>
        <v>0</v>
      </c>
      <c r="J87">
        <f t="shared" si="33"/>
        <v>0</v>
      </c>
      <c r="K87">
        <f t="shared" si="23"/>
        <v>0</v>
      </c>
      <c r="N87" t="e">
        <f t="shared" si="24"/>
        <v>#NUM!</v>
      </c>
      <c r="O87" t="e">
        <f t="shared" ca="1" si="22"/>
        <v>#NUM!</v>
      </c>
      <c r="P87" t="e">
        <f t="shared" ca="1" si="25"/>
        <v>#DIV/0!</v>
      </c>
      <c r="Q87" t="e">
        <f t="shared" ca="1" si="26"/>
        <v>#DIV/0!</v>
      </c>
      <c r="R87" t="e">
        <f t="shared" ca="1" si="27"/>
        <v>#DIV/0!</v>
      </c>
      <c r="S87" t="e">
        <f t="shared" ca="1" si="28"/>
        <v>#DIV/0!</v>
      </c>
      <c r="T87">
        <f t="shared" ca="1" si="29"/>
        <v>0</v>
      </c>
    </row>
    <row r="88" spans="1:20" x14ac:dyDescent="0.25">
      <c r="A88" s="1">
        <f>+invoerblad!A93</f>
        <v>43582</v>
      </c>
      <c r="B88" s="5">
        <v>83</v>
      </c>
      <c r="C88" s="5">
        <f t="shared" si="32"/>
        <v>6889</v>
      </c>
      <c r="D88" t="str">
        <f>IF(invoerblad!B93="","",invoerblad!B93)</f>
        <v/>
      </c>
      <c r="E88" s="2" t="str">
        <f t="shared" si="30"/>
        <v>LEEG</v>
      </c>
      <c r="F88">
        <f t="shared" si="34"/>
        <v>1</v>
      </c>
      <c r="G88">
        <f t="shared" si="20"/>
        <v>87</v>
      </c>
      <c r="H88">
        <f t="shared" si="31"/>
        <v>0</v>
      </c>
      <c r="I88">
        <f t="shared" si="21"/>
        <v>0</v>
      </c>
      <c r="J88">
        <f t="shared" si="33"/>
        <v>0</v>
      </c>
      <c r="K88">
        <f t="shared" si="23"/>
        <v>0</v>
      </c>
      <c r="N88" t="e">
        <f t="shared" si="24"/>
        <v>#NUM!</v>
      </c>
      <c r="O88" t="e">
        <f t="shared" ca="1" si="22"/>
        <v>#NUM!</v>
      </c>
      <c r="P88" t="e">
        <f t="shared" ca="1" si="25"/>
        <v>#DIV/0!</v>
      </c>
      <c r="Q88" t="e">
        <f t="shared" ca="1" si="26"/>
        <v>#DIV/0!</v>
      </c>
      <c r="R88" t="e">
        <f t="shared" ca="1" si="27"/>
        <v>#DIV/0!</v>
      </c>
      <c r="S88" t="e">
        <f t="shared" ca="1" si="28"/>
        <v>#DIV/0!</v>
      </c>
      <c r="T88">
        <f t="shared" ca="1" si="29"/>
        <v>0</v>
      </c>
    </row>
    <row r="89" spans="1:20" x14ac:dyDescent="0.25">
      <c r="A89" s="1">
        <f>+invoerblad!A94</f>
        <v>43583</v>
      </c>
      <c r="B89" s="5">
        <v>84</v>
      </c>
      <c r="C89" s="5">
        <f t="shared" si="32"/>
        <v>7056</v>
      </c>
      <c r="D89" t="str">
        <f>IF(invoerblad!B94="","",invoerblad!B94)</f>
        <v/>
      </c>
      <c r="E89" s="2" t="str">
        <f t="shared" si="30"/>
        <v>LEEG</v>
      </c>
      <c r="F89">
        <f t="shared" si="34"/>
        <v>1</v>
      </c>
      <c r="G89">
        <f t="shared" si="20"/>
        <v>88</v>
      </c>
      <c r="H89">
        <f t="shared" si="31"/>
        <v>0</v>
      </c>
      <c r="I89">
        <f t="shared" si="21"/>
        <v>0</v>
      </c>
      <c r="J89">
        <f t="shared" si="33"/>
        <v>0</v>
      </c>
      <c r="K89">
        <f t="shared" si="23"/>
        <v>0</v>
      </c>
      <c r="N89" t="e">
        <f t="shared" si="24"/>
        <v>#NUM!</v>
      </c>
      <c r="O89" t="e">
        <f t="shared" ca="1" si="22"/>
        <v>#NUM!</v>
      </c>
      <c r="P89" t="e">
        <f t="shared" ca="1" si="25"/>
        <v>#DIV/0!</v>
      </c>
      <c r="Q89" t="e">
        <f t="shared" ca="1" si="26"/>
        <v>#DIV/0!</v>
      </c>
      <c r="R89" t="e">
        <f t="shared" ca="1" si="27"/>
        <v>#DIV/0!</v>
      </c>
      <c r="S89" t="e">
        <f t="shared" ca="1" si="28"/>
        <v>#DIV/0!</v>
      </c>
      <c r="T89">
        <f t="shared" ca="1" si="29"/>
        <v>0</v>
      </c>
    </row>
    <row r="90" spans="1:20" x14ac:dyDescent="0.25">
      <c r="A90" s="1">
        <f>+invoerblad!A95</f>
        <v>43584</v>
      </c>
      <c r="B90" s="5">
        <v>85</v>
      </c>
      <c r="C90" s="5">
        <f t="shared" si="32"/>
        <v>7225</v>
      </c>
      <c r="D90" t="str">
        <f>IF(invoerblad!B95="","",invoerblad!B95)</f>
        <v/>
      </c>
      <c r="E90" s="2" t="str">
        <f t="shared" si="30"/>
        <v>LEEG</v>
      </c>
      <c r="F90">
        <f t="shared" si="34"/>
        <v>1</v>
      </c>
      <c r="G90">
        <f t="shared" si="20"/>
        <v>89</v>
      </c>
      <c r="H90">
        <f t="shared" si="31"/>
        <v>0</v>
      </c>
      <c r="I90">
        <f t="shared" si="21"/>
        <v>0</v>
      </c>
      <c r="J90">
        <f t="shared" si="33"/>
        <v>0</v>
      </c>
      <c r="K90">
        <f t="shared" si="23"/>
        <v>0</v>
      </c>
      <c r="N90" t="e">
        <f t="shared" si="24"/>
        <v>#NUM!</v>
      </c>
      <c r="O90" t="e">
        <f t="shared" ca="1" si="22"/>
        <v>#NUM!</v>
      </c>
      <c r="P90" t="e">
        <f t="shared" ca="1" si="25"/>
        <v>#DIV/0!</v>
      </c>
      <c r="Q90" t="e">
        <f t="shared" ca="1" si="26"/>
        <v>#DIV/0!</v>
      </c>
      <c r="R90" t="e">
        <f t="shared" ca="1" si="27"/>
        <v>#DIV/0!</v>
      </c>
      <c r="S90" t="e">
        <f t="shared" ca="1" si="28"/>
        <v>#DIV/0!</v>
      </c>
      <c r="T90">
        <f t="shared" ca="1" si="29"/>
        <v>0</v>
      </c>
    </row>
    <row r="91" spans="1:20" x14ac:dyDescent="0.25">
      <c r="A91" s="1">
        <f>+invoerblad!A96</f>
        <v>43585</v>
      </c>
      <c r="B91" s="5">
        <v>86</v>
      </c>
      <c r="C91" s="5">
        <f t="shared" si="32"/>
        <v>7396</v>
      </c>
      <c r="D91" t="str">
        <f>IF(invoerblad!B96="","",invoerblad!B96)</f>
        <v/>
      </c>
      <c r="E91" s="2" t="str">
        <f t="shared" si="30"/>
        <v>LEEG</v>
      </c>
      <c r="F91">
        <f t="shared" si="34"/>
        <v>1</v>
      </c>
      <c r="G91">
        <f t="shared" si="20"/>
        <v>90</v>
      </c>
      <c r="H91">
        <f t="shared" si="31"/>
        <v>0</v>
      </c>
      <c r="I91">
        <f t="shared" si="21"/>
        <v>0</v>
      </c>
      <c r="J91">
        <f t="shared" si="33"/>
        <v>0</v>
      </c>
      <c r="K91">
        <f t="shared" si="23"/>
        <v>0</v>
      </c>
      <c r="N91" t="e">
        <f t="shared" si="24"/>
        <v>#NUM!</v>
      </c>
      <c r="O91" t="e">
        <f t="shared" ca="1" si="22"/>
        <v>#NUM!</v>
      </c>
      <c r="P91" t="e">
        <f t="shared" ca="1" si="25"/>
        <v>#DIV/0!</v>
      </c>
      <c r="Q91" t="e">
        <f t="shared" ca="1" si="26"/>
        <v>#DIV/0!</v>
      </c>
      <c r="R91" t="e">
        <f t="shared" ca="1" si="27"/>
        <v>#DIV/0!</v>
      </c>
      <c r="S91" t="e">
        <f t="shared" ca="1" si="28"/>
        <v>#DIV/0!</v>
      </c>
      <c r="T91">
        <f t="shared" ca="1" si="29"/>
        <v>0</v>
      </c>
    </row>
    <row r="92" spans="1:20" x14ac:dyDescent="0.25">
      <c r="A92" s="1">
        <f>+invoerblad!A97</f>
        <v>43586</v>
      </c>
      <c r="B92" s="5">
        <v>87</v>
      </c>
      <c r="C92" s="5">
        <f t="shared" si="32"/>
        <v>7569</v>
      </c>
      <c r="D92" t="str">
        <f>IF(invoerblad!B97="","",invoerblad!B97)</f>
        <v/>
      </c>
      <c r="E92" s="2" t="str">
        <f t="shared" si="30"/>
        <v>LEEG</v>
      </c>
      <c r="F92">
        <f t="shared" si="34"/>
        <v>1</v>
      </c>
      <c r="G92">
        <f t="shared" si="20"/>
        <v>91</v>
      </c>
      <c r="H92">
        <f t="shared" si="31"/>
        <v>0</v>
      </c>
      <c r="I92">
        <f t="shared" si="21"/>
        <v>0</v>
      </c>
      <c r="J92">
        <f t="shared" si="33"/>
        <v>0</v>
      </c>
      <c r="K92">
        <f t="shared" si="23"/>
        <v>0</v>
      </c>
      <c r="N92" t="e">
        <f t="shared" si="24"/>
        <v>#NUM!</v>
      </c>
      <c r="O92" t="e">
        <f t="shared" ca="1" si="22"/>
        <v>#NUM!</v>
      </c>
      <c r="P92" t="e">
        <f t="shared" ca="1" si="25"/>
        <v>#DIV/0!</v>
      </c>
      <c r="Q92" t="e">
        <f t="shared" ca="1" si="26"/>
        <v>#DIV/0!</v>
      </c>
      <c r="R92" t="e">
        <f t="shared" ca="1" si="27"/>
        <v>#DIV/0!</v>
      </c>
      <c r="S92" t="e">
        <f t="shared" ca="1" si="28"/>
        <v>#DIV/0!</v>
      </c>
      <c r="T92">
        <f t="shared" ca="1" si="29"/>
        <v>0</v>
      </c>
    </row>
    <row r="93" spans="1:20" x14ac:dyDescent="0.25">
      <c r="A93" s="1">
        <f>+invoerblad!A98</f>
        <v>43587</v>
      </c>
      <c r="B93" s="5">
        <v>88</v>
      </c>
      <c r="C93" s="5">
        <f t="shared" si="32"/>
        <v>7744</v>
      </c>
      <c r="D93" t="str">
        <f>IF(invoerblad!B98="","",invoerblad!B98)</f>
        <v/>
      </c>
      <c r="E93" s="2" t="str">
        <f t="shared" si="30"/>
        <v>LEEG</v>
      </c>
      <c r="F93">
        <f t="shared" si="34"/>
        <v>1</v>
      </c>
      <c r="G93">
        <f t="shared" si="20"/>
        <v>92</v>
      </c>
      <c r="H93">
        <f t="shared" si="31"/>
        <v>0</v>
      </c>
      <c r="I93">
        <f t="shared" si="21"/>
        <v>0</v>
      </c>
      <c r="J93">
        <f t="shared" si="33"/>
        <v>0</v>
      </c>
      <c r="K93">
        <f t="shared" si="23"/>
        <v>0</v>
      </c>
      <c r="N93" t="e">
        <f t="shared" si="24"/>
        <v>#NUM!</v>
      </c>
      <c r="O93" t="e">
        <f t="shared" ca="1" si="22"/>
        <v>#NUM!</v>
      </c>
      <c r="P93" t="e">
        <f t="shared" ca="1" si="25"/>
        <v>#DIV/0!</v>
      </c>
      <c r="Q93" t="e">
        <f t="shared" ca="1" si="26"/>
        <v>#DIV/0!</v>
      </c>
      <c r="R93" t="e">
        <f t="shared" ca="1" si="27"/>
        <v>#DIV/0!</v>
      </c>
      <c r="S93" t="e">
        <f t="shared" ca="1" si="28"/>
        <v>#DIV/0!</v>
      </c>
      <c r="T93">
        <f t="shared" ca="1" si="29"/>
        <v>0</v>
      </c>
    </row>
    <row r="94" spans="1:20" x14ac:dyDescent="0.25">
      <c r="A94" s="1">
        <f>+invoerblad!A99</f>
        <v>43588</v>
      </c>
      <c r="B94" s="5">
        <v>89</v>
      </c>
      <c r="C94" s="5">
        <f t="shared" si="32"/>
        <v>7921</v>
      </c>
      <c r="D94" t="str">
        <f>IF(invoerblad!B99="","",invoerblad!B99)</f>
        <v/>
      </c>
      <c r="E94" s="2" t="str">
        <f t="shared" si="30"/>
        <v>LEEG</v>
      </c>
      <c r="F94">
        <f t="shared" si="34"/>
        <v>1</v>
      </c>
      <c r="G94">
        <f t="shared" si="20"/>
        <v>93</v>
      </c>
      <c r="H94">
        <f t="shared" si="31"/>
        <v>0</v>
      </c>
      <c r="I94">
        <f t="shared" si="21"/>
        <v>0</v>
      </c>
      <c r="J94">
        <f t="shared" si="33"/>
        <v>0</v>
      </c>
      <c r="K94">
        <f t="shared" si="23"/>
        <v>0</v>
      </c>
      <c r="N94" t="e">
        <f t="shared" si="24"/>
        <v>#NUM!</v>
      </c>
      <c r="O94" t="e">
        <f t="shared" ca="1" si="22"/>
        <v>#NUM!</v>
      </c>
      <c r="P94" t="e">
        <f t="shared" ca="1" si="25"/>
        <v>#DIV/0!</v>
      </c>
      <c r="Q94" t="e">
        <f t="shared" ca="1" si="26"/>
        <v>#DIV/0!</v>
      </c>
      <c r="R94" t="e">
        <f t="shared" ca="1" si="27"/>
        <v>#DIV/0!</v>
      </c>
      <c r="S94" t="e">
        <f t="shared" ca="1" si="28"/>
        <v>#DIV/0!</v>
      </c>
      <c r="T94">
        <f t="shared" ca="1" si="29"/>
        <v>0</v>
      </c>
    </row>
    <row r="95" spans="1:20" x14ac:dyDescent="0.25">
      <c r="A95" s="1">
        <f>+invoerblad!A100</f>
        <v>43589</v>
      </c>
      <c r="B95" s="5">
        <v>90</v>
      </c>
      <c r="C95" s="5">
        <f t="shared" si="32"/>
        <v>8100</v>
      </c>
      <c r="D95" t="str">
        <f>IF(invoerblad!B100="","",invoerblad!B100)</f>
        <v/>
      </c>
      <c r="E95" s="2" t="str">
        <f t="shared" si="30"/>
        <v>LEEG</v>
      </c>
      <c r="F95">
        <f t="shared" si="34"/>
        <v>1</v>
      </c>
      <c r="G95">
        <f t="shared" si="20"/>
        <v>94</v>
      </c>
      <c r="H95">
        <f t="shared" si="31"/>
        <v>0</v>
      </c>
      <c r="I95">
        <f t="shared" si="21"/>
        <v>0</v>
      </c>
      <c r="J95">
        <f t="shared" si="33"/>
        <v>0</v>
      </c>
      <c r="K95">
        <f t="shared" si="23"/>
        <v>0</v>
      </c>
      <c r="N95" t="e">
        <f t="shared" si="24"/>
        <v>#NUM!</v>
      </c>
      <c r="O95" t="e">
        <f t="shared" ca="1" si="22"/>
        <v>#NUM!</v>
      </c>
      <c r="P95" t="e">
        <f t="shared" ca="1" si="25"/>
        <v>#DIV/0!</v>
      </c>
      <c r="Q95" t="e">
        <f t="shared" ca="1" si="26"/>
        <v>#DIV/0!</v>
      </c>
      <c r="R95" t="e">
        <f t="shared" ca="1" si="27"/>
        <v>#DIV/0!</v>
      </c>
      <c r="S95" t="e">
        <f t="shared" ca="1" si="28"/>
        <v>#DIV/0!</v>
      </c>
      <c r="T95">
        <f t="shared" ca="1" si="29"/>
        <v>0</v>
      </c>
    </row>
    <row r="96" spans="1:20" x14ac:dyDescent="0.25">
      <c r="A96" s="1">
        <f>+invoerblad!A101</f>
        <v>43590</v>
      </c>
      <c r="B96" s="5">
        <v>91</v>
      </c>
      <c r="C96" s="5">
        <f t="shared" si="32"/>
        <v>8281</v>
      </c>
      <c r="D96" t="str">
        <f>IF(invoerblad!B101="","",invoerblad!B101)</f>
        <v/>
      </c>
      <c r="E96" s="2" t="str">
        <f t="shared" si="30"/>
        <v>LEEG</v>
      </c>
      <c r="F96">
        <f t="shared" si="34"/>
        <v>1</v>
      </c>
      <c r="G96">
        <f t="shared" si="20"/>
        <v>95</v>
      </c>
      <c r="H96">
        <f t="shared" si="31"/>
        <v>0</v>
      </c>
      <c r="I96">
        <f t="shared" si="21"/>
        <v>0</v>
      </c>
      <c r="J96">
        <f t="shared" si="33"/>
        <v>0</v>
      </c>
      <c r="K96">
        <f t="shared" si="23"/>
        <v>0</v>
      </c>
      <c r="N96" t="e">
        <f t="shared" si="24"/>
        <v>#NUM!</v>
      </c>
      <c r="O96" t="e">
        <f t="shared" ca="1" si="22"/>
        <v>#NUM!</v>
      </c>
      <c r="P96" t="e">
        <f t="shared" ca="1" si="25"/>
        <v>#DIV/0!</v>
      </c>
      <c r="Q96" t="e">
        <f t="shared" ca="1" si="26"/>
        <v>#DIV/0!</v>
      </c>
      <c r="R96" t="e">
        <f t="shared" ca="1" si="27"/>
        <v>#DIV/0!</v>
      </c>
      <c r="S96" t="e">
        <f t="shared" ca="1" si="28"/>
        <v>#DIV/0!</v>
      </c>
      <c r="T96">
        <f t="shared" ca="1" si="29"/>
        <v>0</v>
      </c>
    </row>
    <row r="97" spans="1:20" x14ac:dyDescent="0.25">
      <c r="A97" s="1">
        <f>+invoerblad!A102</f>
        <v>43591</v>
      </c>
      <c r="B97" s="5">
        <v>92</v>
      </c>
      <c r="C97" s="5">
        <f t="shared" si="32"/>
        <v>8464</v>
      </c>
      <c r="D97" t="str">
        <f>IF(invoerblad!B102="","",invoerblad!B102)</f>
        <v/>
      </c>
      <c r="E97" s="2" t="str">
        <f t="shared" si="30"/>
        <v>LEEG</v>
      </c>
      <c r="F97">
        <f t="shared" si="34"/>
        <v>1</v>
      </c>
      <c r="G97">
        <f t="shared" si="20"/>
        <v>96</v>
      </c>
      <c r="H97">
        <f t="shared" si="31"/>
        <v>0</v>
      </c>
      <c r="I97">
        <f t="shared" si="21"/>
        <v>0</v>
      </c>
      <c r="J97">
        <f t="shared" si="33"/>
        <v>0</v>
      </c>
      <c r="K97">
        <f t="shared" si="23"/>
        <v>0</v>
      </c>
      <c r="N97" t="e">
        <f t="shared" si="24"/>
        <v>#NUM!</v>
      </c>
      <c r="O97" t="e">
        <f t="shared" ca="1" si="22"/>
        <v>#NUM!</v>
      </c>
      <c r="P97" t="e">
        <f t="shared" ca="1" si="25"/>
        <v>#DIV/0!</v>
      </c>
      <c r="Q97" t="e">
        <f t="shared" ca="1" si="26"/>
        <v>#DIV/0!</v>
      </c>
      <c r="R97" t="e">
        <f t="shared" ca="1" si="27"/>
        <v>#DIV/0!</v>
      </c>
      <c r="S97" t="e">
        <f t="shared" ca="1" si="28"/>
        <v>#DIV/0!</v>
      </c>
      <c r="T97">
        <f t="shared" ca="1" si="29"/>
        <v>0</v>
      </c>
    </row>
    <row r="98" spans="1:20" x14ac:dyDescent="0.25">
      <c r="A98" s="1">
        <f>+invoerblad!A103</f>
        <v>43592</v>
      </c>
      <c r="B98" s="5">
        <v>93</v>
      </c>
      <c r="C98" s="5">
        <f t="shared" si="32"/>
        <v>8649</v>
      </c>
      <c r="D98" t="str">
        <f>IF(invoerblad!B103="","",invoerblad!B103)</f>
        <v/>
      </c>
      <c r="E98" s="2" t="str">
        <f t="shared" si="30"/>
        <v>LEEG</v>
      </c>
      <c r="F98">
        <f t="shared" si="34"/>
        <v>1</v>
      </c>
      <c r="G98">
        <f t="shared" si="20"/>
        <v>97</v>
      </c>
      <c r="H98">
        <f t="shared" si="31"/>
        <v>0</v>
      </c>
      <c r="I98">
        <f t="shared" si="21"/>
        <v>0</v>
      </c>
      <c r="J98">
        <f t="shared" si="33"/>
        <v>0</v>
      </c>
      <c r="K98">
        <f t="shared" si="23"/>
        <v>0</v>
      </c>
      <c r="N98" t="e">
        <f t="shared" si="24"/>
        <v>#NUM!</v>
      </c>
      <c r="O98" t="e">
        <f t="shared" ca="1" si="22"/>
        <v>#NUM!</v>
      </c>
      <c r="P98" t="e">
        <f t="shared" ca="1" si="25"/>
        <v>#DIV/0!</v>
      </c>
      <c r="Q98" t="e">
        <f t="shared" ca="1" si="26"/>
        <v>#DIV/0!</v>
      </c>
      <c r="R98" t="e">
        <f t="shared" ca="1" si="27"/>
        <v>#DIV/0!</v>
      </c>
      <c r="S98" t="e">
        <f t="shared" ca="1" si="28"/>
        <v>#DIV/0!</v>
      </c>
      <c r="T98">
        <f t="shared" ca="1" si="29"/>
        <v>0</v>
      </c>
    </row>
    <row r="99" spans="1:20" x14ac:dyDescent="0.25">
      <c r="A99" s="1">
        <f>+invoerblad!A104</f>
        <v>43593</v>
      </c>
      <c r="B99" s="5">
        <v>94</v>
      </c>
      <c r="C99" s="5">
        <f t="shared" si="32"/>
        <v>8836</v>
      </c>
      <c r="D99" t="str">
        <f>IF(invoerblad!B104="","",invoerblad!B104)</f>
        <v/>
      </c>
      <c r="E99" s="2" t="str">
        <f t="shared" si="30"/>
        <v>LEEG</v>
      </c>
      <c r="F99">
        <f t="shared" si="34"/>
        <v>1</v>
      </c>
      <c r="G99">
        <f t="shared" si="20"/>
        <v>98</v>
      </c>
      <c r="H99">
        <f t="shared" si="31"/>
        <v>0</v>
      </c>
      <c r="I99">
        <f t="shared" si="21"/>
        <v>0</v>
      </c>
      <c r="J99">
        <f t="shared" si="33"/>
        <v>0</v>
      </c>
      <c r="K99">
        <f t="shared" si="23"/>
        <v>0</v>
      </c>
      <c r="N99" t="e">
        <f t="shared" si="24"/>
        <v>#NUM!</v>
      </c>
      <c r="O99" t="e">
        <f t="shared" ref="O99:O125" ca="1" si="35">EXP($AB$2*$B99+$AC$2)</f>
        <v>#NUM!</v>
      </c>
      <c r="P99" t="e">
        <f t="shared" ca="1" si="25"/>
        <v>#DIV/0!</v>
      </c>
      <c r="Q99" t="e">
        <f t="shared" ca="1" si="26"/>
        <v>#DIV/0!</v>
      </c>
      <c r="R99" t="e">
        <f t="shared" ca="1" si="27"/>
        <v>#DIV/0!</v>
      </c>
      <c r="S99" t="e">
        <f t="shared" ca="1" si="28"/>
        <v>#DIV/0!</v>
      </c>
      <c r="T99">
        <f t="shared" ca="1" si="29"/>
        <v>0</v>
      </c>
    </row>
    <row r="100" spans="1:20" x14ac:dyDescent="0.25">
      <c r="A100" s="1">
        <f>+invoerblad!A105</f>
        <v>43594</v>
      </c>
      <c r="B100" s="5">
        <v>95</v>
      </c>
      <c r="C100" s="5">
        <f t="shared" si="32"/>
        <v>9025</v>
      </c>
      <c r="D100" t="str">
        <f>IF(invoerblad!B105="","",invoerblad!B105)</f>
        <v/>
      </c>
      <c r="E100" s="2" t="str">
        <f t="shared" si="30"/>
        <v>LEEG</v>
      </c>
      <c r="F100">
        <f t="shared" si="34"/>
        <v>1</v>
      </c>
      <c r="G100">
        <f t="shared" si="20"/>
        <v>99</v>
      </c>
      <c r="H100">
        <f t="shared" si="31"/>
        <v>0</v>
      </c>
      <c r="I100">
        <f t="shared" si="21"/>
        <v>0</v>
      </c>
      <c r="J100">
        <f t="shared" si="33"/>
        <v>0</v>
      </c>
      <c r="K100">
        <f t="shared" si="23"/>
        <v>0</v>
      </c>
      <c r="N100" t="e">
        <f t="shared" si="24"/>
        <v>#NUM!</v>
      </c>
      <c r="O100" t="e">
        <f t="shared" ca="1" si="35"/>
        <v>#NUM!</v>
      </c>
      <c r="P100" t="e">
        <f t="shared" ca="1" si="25"/>
        <v>#DIV/0!</v>
      </c>
      <c r="Q100" t="e">
        <f t="shared" ca="1" si="26"/>
        <v>#DIV/0!</v>
      </c>
      <c r="R100" t="e">
        <f t="shared" ca="1" si="27"/>
        <v>#DIV/0!</v>
      </c>
      <c r="S100" t="e">
        <f t="shared" ca="1" si="28"/>
        <v>#DIV/0!</v>
      </c>
      <c r="T100">
        <f t="shared" ca="1" si="29"/>
        <v>0</v>
      </c>
    </row>
    <row r="101" spans="1:20" x14ac:dyDescent="0.25">
      <c r="A101" s="1">
        <f>+invoerblad!A106</f>
        <v>43595</v>
      </c>
      <c r="B101" s="5">
        <v>96</v>
      </c>
      <c r="C101" s="5">
        <f t="shared" si="32"/>
        <v>9216</v>
      </c>
      <c r="D101" t="str">
        <f>IF(invoerblad!B106="","",invoerblad!B106)</f>
        <v/>
      </c>
      <c r="E101" s="2" t="str">
        <f t="shared" si="30"/>
        <v>LEEG</v>
      </c>
      <c r="F101">
        <f t="shared" si="34"/>
        <v>1</v>
      </c>
      <c r="G101">
        <f t="shared" si="20"/>
        <v>100</v>
      </c>
      <c r="H101">
        <f t="shared" si="31"/>
        <v>0</v>
      </c>
      <c r="I101">
        <f t="shared" si="21"/>
        <v>0</v>
      </c>
      <c r="J101">
        <f t="shared" si="33"/>
        <v>0</v>
      </c>
      <c r="K101">
        <f t="shared" si="23"/>
        <v>0</v>
      </c>
      <c r="N101" t="e">
        <f t="shared" si="24"/>
        <v>#NUM!</v>
      </c>
      <c r="O101" t="e">
        <f t="shared" ca="1" si="35"/>
        <v>#NUM!</v>
      </c>
      <c r="P101" t="e">
        <f t="shared" ca="1" si="25"/>
        <v>#DIV/0!</v>
      </c>
      <c r="Q101" t="e">
        <f t="shared" ca="1" si="26"/>
        <v>#DIV/0!</v>
      </c>
      <c r="R101" t="e">
        <f t="shared" ca="1" si="27"/>
        <v>#DIV/0!</v>
      </c>
      <c r="S101" t="e">
        <f t="shared" ca="1" si="28"/>
        <v>#DIV/0!</v>
      </c>
      <c r="T101">
        <f t="shared" ca="1" si="29"/>
        <v>0</v>
      </c>
    </row>
    <row r="102" spans="1:20" x14ac:dyDescent="0.25">
      <c r="A102" s="1">
        <f>+invoerblad!A107</f>
        <v>43596</v>
      </c>
      <c r="B102" s="5">
        <v>97</v>
      </c>
      <c r="C102" s="5">
        <f t="shared" si="32"/>
        <v>9409</v>
      </c>
      <c r="D102" t="str">
        <f>IF(invoerblad!B107="","",invoerblad!B107)</f>
        <v/>
      </c>
      <c r="E102" s="2" t="str">
        <f t="shared" si="30"/>
        <v>LEEG</v>
      </c>
      <c r="F102">
        <f t="shared" si="34"/>
        <v>1</v>
      </c>
      <c r="G102">
        <f t="shared" si="20"/>
        <v>101</v>
      </c>
      <c r="H102">
        <f t="shared" si="31"/>
        <v>0</v>
      </c>
      <c r="I102">
        <f t="shared" si="21"/>
        <v>0</v>
      </c>
      <c r="J102">
        <f t="shared" si="33"/>
        <v>0</v>
      </c>
      <c r="K102">
        <f t="shared" si="23"/>
        <v>0</v>
      </c>
      <c r="N102" t="e">
        <f t="shared" si="24"/>
        <v>#NUM!</v>
      </c>
      <c r="O102" t="e">
        <f t="shared" ca="1" si="35"/>
        <v>#NUM!</v>
      </c>
      <c r="P102" t="e">
        <f t="shared" ca="1" si="25"/>
        <v>#DIV/0!</v>
      </c>
      <c r="Q102" t="e">
        <f t="shared" ca="1" si="26"/>
        <v>#DIV/0!</v>
      </c>
      <c r="R102" t="e">
        <f t="shared" ca="1" si="27"/>
        <v>#DIV/0!</v>
      </c>
      <c r="S102" t="e">
        <f t="shared" ca="1" si="28"/>
        <v>#DIV/0!</v>
      </c>
      <c r="T102">
        <f t="shared" ca="1" si="29"/>
        <v>0</v>
      </c>
    </row>
    <row r="103" spans="1:20" x14ac:dyDescent="0.25">
      <c r="A103" s="1">
        <f>+invoerblad!A108</f>
        <v>43597</v>
      </c>
      <c r="B103" s="5">
        <v>98</v>
      </c>
      <c r="C103" s="5">
        <f t="shared" si="32"/>
        <v>9604</v>
      </c>
      <c r="D103" t="str">
        <f>IF(invoerblad!B108="","",invoerblad!B108)</f>
        <v/>
      </c>
      <c r="E103" s="2" t="str">
        <f t="shared" si="30"/>
        <v>LEEG</v>
      </c>
      <c r="F103">
        <f t="shared" si="34"/>
        <v>1</v>
      </c>
      <c r="G103">
        <f t="shared" si="20"/>
        <v>102</v>
      </c>
      <c r="H103">
        <f t="shared" si="31"/>
        <v>0</v>
      </c>
      <c r="I103">
        <f t="shared" si="21"/>
        <v>0</v>
      </c>
      <c r="J103">
        <f t="shared" si="33"/>
        <v>0</v>
      </c>
      <c r="K103">
        <f t="shared" si="23"/>
        <v>0</v>
      </c>
      <c r="N103" t="e">
        <f t="shared" si="24"/>
        <v>#NUM!</v>
      </c>
      <c r="O103" t="e">
        <f t="shared" ca="1" si="35"/>
        <v>#NUM!</v>
      </c>
      <c r="P103" t="e">
        <f t="shared" ca="1" si="25"/>
        <v>#DIV/0!</v>
      </c>
      <c r="Q103" t="e">
        <f t="shared" ca="1" si="26"/>
        <v>#DIV/0!</v>
      </c>
      <c r="R103" t="e">
        <f t="shared" ca="1" si="27"/>
        <v>#DIV/0!</v>
      </c>
      <c r="S103" t="e">
        <f t="shared" ca="1" si="28"/>
        <v>#DIV/0!</v>
      </c>
      <c r="T103">
        <f t="shared" ca="1" si="29"/>
        <v>0</v>
      </c>
    </row>
    <row r="104" spans="1:20" x14ac:dyDescent="0.25">
      <c r="A104" s="1">
        <f>+invoerblad!A109</f>
        <v>43598</v>
      </c>
      <c r="B104" s="5">
        <v>99</v>
      </c>
      <c r="C104" s="5">
        <f t="shared" si="32"/>
        <v>9801</v>
      </c>
      <c r="D104" t="str">
        <f>IF(invoerblad!B109="","",invoerblad!B109)</f>
        <v/>
      </c>
      <c r="E104" s="2" t="str">
        <f t="shared" si="30"/>
        <v>LEEG</v>
      </c>
      <c r="F104">
        <f t="shared" si="34"/>
        <v>1</v>
      </c>
      <c r="G104">
        <f t="shared" si="20"/>
        <v>103</v>
      </c>
      <c r="H104">
        <f t="shared" si="31"/>
        <v>0</v>
      </c>
      <c r="I104">
        <f t="shared" si="21"/>
        <v>0</v>
      </c>
      <c r="J104">
        <f t="shared" si="33"/>
        <v>0</v>
      </c>
      <c r="K104">
        <f t="shared" si="23"/>
        <v>0</v>
      </c>
      <c r="N104" t="e">
        <f t="shared" si="24"/>
        <v>#NUM!</v>
      </c>
      <c r="O104" t="e">
        <f t="shared" ca="1" si="35"/>
        <v>#NUM!</v>
      </c>
      <c r="P104" t="e">
        <f t="shared" ca="1" si="25"/>
        <v>#DIV/0!</v>
      </c>
      <c r="Q104" t="e">
        <f t="shared" ca="1" si="26"/>
        <v>#DIV/0!</v>
      </c>
      <c r="R104" t="e">
        <f t="shared" ca="1" si="27"/>
        <v>#DIV/0!</v>
      </c>
      <c r="S104" t="e">
        <f t="shared" ca="1" si="28"/>
        <v>#DIV/0!</v>
      </c>
      <c r="T104">
        <f t="shared" ca="1" si="29"/>
        <v>0</v>
      </c>
    </row>
    <row r="105" spans="1:20" x14ac:dyDescent="0.25">
      <c r="A105" s="1">
        <f>+invoerblad!A110</f>
        <v>43599</v>
      </c>
      <c r="B105" s="5">
        <v>100</v>
      </c>
      <c r="C105" s="5">
        <f t="shared" si="32"/>
        <v>10000</v>
      </c>
      <c r="D105" t="str">
        <f>IF(invoerblad!B110="","",invoerblad!B110)</f>
        <v/>
      </c>
      <c r="E105" s="2" t="str">
        <f t="shared" si="30"/>
        <v>LEEG</v>
      </c>
      <c r="F105">
        <f t="shared" si="34"/>
        <v>1</v>
      </c>
      <c r="G105">
        <f t="shared" si="20"/>
        <v>104</v>
      </c>
      <c r="H105">
        <f t="shared" si="31"/>
        <v>0</v>
      </c>
      <c r="I105">
        <f t="shared" si="21"/>
        <v>0</v>
      </c>
      <c r="J105">
        <f t="shared" si="33"/>
        <v>0</v>
      </c>
      <c r="K105">
        <f t="shared" si="23"/>
        <v>0</v>
      </c>
      <c r="N105" t="e">
        <f t="shared" si="24"/>
        <v>#NUM!</v>
      </c>
      <c r="O105" t="e">
        <f t="shared" ca="1" si="35"/>
        <v>#NUM!</v>
      </c>
      <c r="P105" t="e">
        <f t="shared" ca="1" si="25"/>
        <v>#DIV/0!</v>
      </c>
      <c r="Q105" t="e">
        <f t="shared" ca="1" si="26"/>
        <v>#DIV/0!</v>
      </c>
      <c r="R105" t="e">
        <f t="shared" ca="1" si="27"/>
        <v>#DIV/0!</v>
      </c>
      <c r="S105" t="e">
        <f t="shared" ca="1" si="28"/>
        <v>#DIV/0!</v>
      </c>
      <c r="T105">
        <f t="shared" ca="1" si="29"/>
        <v>0</v>
      </c>
    </row>
    <row r="106" spans="1:20" x14ac:dyDescent="0.25">
      <c r="A106" s="1">
        <f>+invoerblad!A111</f>
        <v>43600</v>
      </c>
      <c r="B106" s="5">
        <v>101</v>
      </c>
      <c r="C106" s="5">
        <f t="shared" si="32"/>
        <v>10201</v>
      </c>
      <c r="D106" t="str">
        <f>IF(invoerblad!B111="","",invoerblad!B111)</f>
        <v/>
      </c>
      <c r="E106" s="2" t="str">
        <f t="shared" si="30"/>
        <v>LEEG</v>
      </c>
      <c r="F106">
        <f t="shared" si="34"/>
        <v>1</v>
      </c>
      <c r="G106">
        <f t="shared" si="20"/>
        <v>105</v>
      </c>
      <c r="H106">
        <f t="shared" si="31"/>
        <v>0</v>
      </c>
      <c r="I106">
        <f t="shared" si="21"/>
        <v>0</v>
      </c>
      <c r="J106">
        <f t="shared" si="33"/>
        <v>0</v>
      </c>
      <c r="K106">
        <f t="shared" si="23"/>
        <v>0</v>
      </c>
      <c r="N106" t="e">
        <f t="shared" si="24"/>
        <v>#NUM!</v>
      </c>
      <c r="O106" t="e">
        <f t="shared" ca="1" si="35"/>
        <v>#NUM!</v>
      </c>
      <c r="P106" t="e">
        <f t="shared" ca="1" si="25"/>
        <v>#DIV/0!</v>
      </c>
      <c r="Q106" t="e">
        <f t="shared" ca="1" si="26"/>
        <v>#DIV/0!</v>
      </c>
      <c r="R106" t="e">
        <f t="shared" ca="1" si="27"/>
        <v>#DIV/0!</v>
      </c>
      <c r="S106" t="e">
        <f t="shared" ca="1" si="28"/>
        <v>#DIV/0!</v>
      </c>
      <c r="T106">
        <f t="shared" ca="1" si="29"/>
        <v>0</v>
      </c>
    </row>
    <row r="107" spans="1:20" x14ac:dyDescent="0.25">
      <c r="A107" s="1">
        <f>+invoerblad!A112</f>
        <v>43601</v>
      </c>
      <c r="B107" s="5">
        <v>102</v>
      </c>
      <c r="C107" s="5">
        <f t="shared" si="32"/>
        <v>10404</v>
      </c>
      <c r="D107" t="str">
        <f>IF(invoerblad!B112="","",invoerblad!B112)</f>
        <v/>
      </c>
      <c r="E107" s="2" t="str">
        <f t="shared" si="30"/>
        <v>LEEG</v>
      </c>
      <c r="F107">
        <f t="shared" si="34"/>
        <v>1</v>
      </c>
      <c r="G107">
        <f t="shared" si="20"/>
        <v>106</v>
      </c>
      <c r="H107">
        <f t="shared" si="31"/>
        <v>0</v>
      </c>
      <c r="I107">
        <f t="shared" si="21"/>
        <v>0</v>
      </c>
      <c r="J107">
        <f t="shared" si="33"/>
        <v>0</v>
      </c>
      <c r="K107">
        <f t="shared" si="23"/>
        <v>0</v>
      </c>
      <c r="N107" t="e">
        <f t="shared" si="24"/>
        <v>#NUM!</v>
      </c>
      <c r="O107" t="e">
        <f t="shared" ca="1" si="35"/>
        <v>#NUM!</v>
      </c>
      <c r="P107" t="e">
        <f t="shared" ca="1" si="25"/>
        <v>#DIV/0!</v>
      </c>
      <c r="Q107" t="e">
        <f t="shared" ca="1" si="26"/>
        <v>#DIV/0!</v>
      </c>
      <c r="R107" t="e">
        <f t="shared" ca="1" si="27"/>
        <v>#DIV/0!</v>
      </c>
      <c r="S107" t="e">
        <f t="shared" ca="1" si="28"/>
        <v>#DIV/0!</v>
      </c>
      <c r="T107">
        <f t="shared" ca="1" si="29"/>
        <v>0</v>
      </c>
    </row>
    <row r="108" spans="1:20" x14ac:dyDescent="0.25">
      <c r="A108" s="1">
        <f>+invoerblad!A113</f>
        <v>43602</v>
      </c>
      <c r="B108" s="5">
        <v>103</v>
      </c>
      <c r="C108" s="5">
        <f t="shared" si="32"/>
        <v>10609</v>
      </c>
      <c r="D108" t="str">
        <f>IF(invoerblad!B113="","",invoerblad!B113)</f>
        <v/>
      </c>
      <c r="E108" s="2" t="str">
        <f t="shared" si="30"/>
        <v>LEEG</v>
      </c>
      <c r="F108">
        <f t="shared" si="34"/>
        <v>1</v>
      </c>
      <c r="G108">
        <f t="shared" si="20"/>
        <v>107</v>
      </c>
      <c r="H108">
        <f t="shared" si="31"/>
        <v>0</v>
      </c>
      <c r="I108">
        <f t="shared" si="21"/>
        <v>0</v>
      </c>
      <c r="J108">
        <f t="shared" si="33"/>
        <v>0</v>
      </c>
      <c r="K108">
        <f t="shared" si="23"/>
        <v>0</v>
      </c>
      <c r="N108" t="e">
        <f t="shared" si="24"/>
        <v>#NUM!</v>
      </c>
      <c r="O108" t="e">
        <f t="shared" ca="1" si="35"/>
        <v>#NUM!</v>
      </c>
      <c r="P108" t="e">
        <f t="shared" ca="1" si="25"/>
        <v>#DIV/0!</v>
      </c>
      <c r="Q108" t="e">
        <f t="shared" ca="1" si="26"/>
        <v>#DIV/0!</v>
      </c>
      <c r="R108" t="e">
        <f t="shared" ca="1" si="27"/>
        <v>#DIV/0!</v>
      </c>
      <c r="S108" t="e">
        <f t="shared" ca="1" si="28"/>
        <v>#DIV/0!</v>
      </c>
      <c r="T108">
        <f t="shared" ca="1" si="29"/>
        <v>0</v>
      </c>
    </row>
    <row r="109" spans="1:20" x14ac:dyDescent="0.25">
      <c r="A109" s="1">
        <f>+invoerblad!A114</f>
        <v>43603</v>
      </c>
      <c r="B109" s="5">
        <v>104</v>
      </c>
      <c r="C109" s="5">
        <f t="shared" si="32"/>
        <v>10816</v>
      </c>
      <c r="D109" t="str">
        <f>IF(invoerblad!B114="","",invoerblad!B114)</f>
        <v/>
      </c>
      <c r="E109" s="2" t="str">
        <f t="shared" si="30"/>
        <v>LEEG</v>
      </c>
      <c r="F109">
        <f t="shared" si="34"/>
        <v>1</v>
      </c>
      <c r="G109">
        <f t="shared" si="20"/>
        <v>108</v>
      </c>
      <c r="H109">
        <f t="shared" si="31"/>
        <v>0</v>
      </c>
      <c r="I109">
        <f t="shared" si="21"/>
        <v>0</v>
      </c>
      <c r="J109">
        <f t="shared" si="33"/>
        <v>0</v>
      </c>
      <c r="K109">
        <f t="shared" si="23"/>
        <v>0</v>
      </c>
      <c r="N109" t="e">
        <f t="shared" si="24"/>
        <v>#NUM!</v>
      </c>
      <c r="O109" t="e">
        <f t="shared" ca="1" si="35"/>
        <v>#NUM!</v>
      </c>
      <c r="P109" t="e">
        <f t="shared" ca="1" si="25"/>
        <v>#DIV/0!</v>
      </c>
      <c r="Q109" t="e">
        <f t="shared" ca="1" si="26"/>
        <v>#DIV/0!</v>
      </c>
      <c r="R109" t="e">
        <f t="shared" ca="1" si="27"/>
        <v>#DIV/0!</v>
      </c>
      <c r="S109" t="e">
        <f t="shared" ca="1" si="28"/>
        <v>#DIV/0!</v>
      </c>
      <c r="T109">
        <f t="shared" ca="1" si="29"/>
        <v>0</v>
      </c>
    </row>
    <row r="110" spans="1:20" x14ac:dyDescent="0.25">
      <c r="A110" s="1">
        <f>+invoerblad!A115</f>
        <v>43604</v>
      </c>
      <c r="B110" s="5">
        <v>105</v>
      </c>
      <c r="C110" s="5">
        <f t="shared" si="32"/>
        <v>11025</v>
      </c>
      <c r="D110" t="str">
        <f>IF(invoerblad!B115="","",invoerblad!B115)</f>
        <v/>
      </c>
      <c r="E110" s="2" t="str">
        <f t="shared" si="30"/>
        <v>LEEG</v>
      </c>
      <c r="F110">
        <f t="shared" si="34"/>
        <v>1</v>
      </c>
      <c r="G110">
        <f t="shared" si="20"/>
        <v>109</v>
      </c>
      <c r="H110">
        <f t="shared" si="31"/>
        <v>0</v>
      </c>
      <c r="I110">
        <f t="shared" si="21"/>
        <v>0</v>
      </c>
      <c r="J110">
        <f t="shared" si="33"/>
        <v>0</v>
      </c>
      <c r="K110">
        <f t="shared" si="23"/>
        <v>0</v>
      </c>
      <c r="N110" t="e">
        <f t="shared" si="24"/>
        <v>#NUM!</v>
      </c>
      <c r="O110" t="e">
        <f t="shared" ca="1" si="35"/>
        <v>#NUM!</v>
      </c>
      <c r="P110" t="e">
        <f t="shared" ca="1" si="25"/>
        <v>#DIV/0!</v>
      </c>
      <c r="Q110" t="e">
        <f t="shared" ca="1" si="26"/>
        <v>#DIV/0!</v>
      </c>
      <c r="R110" t="e">
        <f t="shared" ca="1" si="27"/>
        <v>#DIV/0!</v>
      </c>
      <c r="S110" t="e">
        <f t="shared" ca="1" si="28"/>
        <v>#DIV/0!</v>
      </c>
      <c r="T110">
        <f t="shared" ca="1" si="29"/>
        <v>0</v>
      </c>
    </row>
    <row r="111" spans="1:20" x14ac:dyDescent="0.25">
      <c r="A111" s="1">
        <f>+invoerblad!A116</f>
        <v>43605</v>
      </c>
      <c r="B111" s="5">
        <v>106</v>
      </c>
      <c r="C111" s="5">
        <f t="shared" si="32"/>
        <v>11236</v>
      </c>
      <c r="D111" t="str">
        <f>IF(invoerblad!B116="","",invoerblad!B116)</f>
        <v/>
      </c>
      <c r="E111" s="2" t="str">
        <f t="shared" si="30"/>
        <v>LEEG</v>
      </c>
      <c r="F111">
        <f t="shared" si="34"/>
        <v>1</v>
      </c>
      <c r="G111">
        <f t="shared" si="20"/>
        <v>110</v>
      </c>
      <c r="H111">
        <f t="shared" si="31"/>
        <v>0</v>
      </c>
      <c r="I111">
        <f t="shared" si="21"/>
        <v>0</v>
      </c>
      <c r="J111">
        <f t="shared" si="33"/>
        <v>0</v>
      </c>
      <c r="K111">
        <f t="shared" si="23"/>
        <v>0</v>
      </c>
      <c r="N111" t="e">
        <f t="shared" si="24"/>
        <v>#NUM!</v>
      </c>
      <c r="O111" t="e">
        <f t="shared" ca="1" si="35"/>
        <v>#NUM!</v>
      </c>
      <c r="P111" t="e">
        <f t="shared" ca="1" si="25"/>
        <v>#DIV/0!</v>
      </c>
      <c r="Q111" t="e">
        <f t="shared" ca="1" si="26"/>
        <v>#DIV/0!</v>
      </c>
      <c r="R111" t="e">
        <f t="shared" ca="1" si="27"/>
        <v>#DIV/0!</v>
      </c>
      <c r="S111" t="e">
        <f t="shared" ca="1" si="28"/>
        <v>#DIV/0!</v>
      </c>
      <c r="T111">
        <f t="shared" ca="1" si="29"/>
        <v>0</v>
      </c>
    </row>
    <row r="112" spans="1:20" x14ac:dyDescent="0.25">
      <c r="A112" s="1">
        <f>+invoerblad!A117</f>
        <v>43606</v>
      </c>
      <c r="B112" s="5">
        <v>107</v>
      </c>
      <c r="C112" s="5">
        <f t="shared" si="32"/>
        <v>11449</v>
      </c>
      <c r="D112" t="str">
        <f>IF(invoerblad!B117="","",invoerblad!B117)</f>
        <v/>
      </c>
      <c r="E112" s="2" t="str">
        <f t="shared" si="30"/>
        <v>LEEG</v>
      </c>
      <c r="F112">
        <f t="shared" si="34"/>
        <v>1</v>
      </c>
      <c r="G112">
        <f t="shared" si="20"/>
        <v>111</v>
      </c>
      <c r="H112">
        <f t="shared" si="31"/>
        <v>0</v>
      </c>
      <c r="I112">
        <f t="shared" si="21"/>
        <v>0</v>
      </c>
      <c r="J112">
        <f t="shared" si="33"/>
        <v>0</v>
      </c>
      <c r="K112">
        <f t="shared" si="23"/>
        <v>0</v>
      </c>
      <c r="N112" t="e">
        <f t="shared" si="24"/>
        <v>#NUM!</v>
      </c>
      <c r="O112" t="e">
        <f t="shared" ca="1" si="35"/>
        <v>#NUM!</v>
      </c>
      <c r="P112" t="e">
        <f t="shared" ca="1" si="25"/>
        <v>#DIV/0!</v>
      </c>
      <c r="Q112" t="e">
        <f t="shared" ca="1" si="26"/>
        <v>#DIV/0!</v>
      </c>
      <c r="R112" t="e">
        <f t="shared" ca="1" si="27"/>
        <v>#DIV/0!</v>
      </c>
      <c r="S112" t="e">
        <f t="shared" ca="1" si="28"/>
        <v>#DIV/0!</v>
      </c>
      <c r="T112">
        <f t="shared" ca="1" si="29"/>
        <v>0</v>
      </c>
    </row>
    <row r="113" spans="1:20" x14ac:dyDescent="0.25">
      <c r="A113" s="1">
        <f>+invoerblad!A118</f>
        <v>43607</v>
      </c>
      <c r="B113" s="5">
        <v>108</v>
      </c>
      <c r="C113" s="5">
        <f t="shared" si="32"/>
        <v>11664</v>
      </c>
      <c r="D113" t="str">
        <f>IF(invoerblad!B118="","",invoerblad!B118)</f>
        <v/>
      </c>
      <c r="E113" s="2" t="str">
        <f t="shared" si="30"/>
        <v>LEEG</v>
      </c>
      <c r="F113">
        <f t="shared" si="34"/>
        <v>1</v>
      </c>
      <c r="G113">
        <f t="shared" si="20"/>
        <v>112</v>
      </c>
      <c r="H113">
        <f t="shared" si="31"/>
        <v>0</v>
      </c>
      <c r="I113">
        <f t="shared" si="21"/>
        <v>0</v>
      </c>
      <c r="J113">
        <f t="shared" si="33"/>
        <v>0</v>
      </c>
      <c r="K113">
        <f t="shared" si="23"/>
        <v>0</v>
      </c>
      <c r="N113" t="e">
        <f t="shared" si="24"/>
        <v>#NUM!</v>
      </c>
      <c r="O113" t="e">
        <f t="shared" ca="1" si="35"/>
        <v>#NUM!</v>
      </c>
      <c r="P113" t="e">
        <f t="shared" ca="1" si="25"/>
        <v>#DIV/0!</v>
      </c>
      <c r="Q113" t="e">
        <f t="shared" ca="1" si="26"/>
        <v>#DIV/0!</v>
      </c>
      <c r="R113" t="e">
        <f t="shared" ca="1" si="27"/>
        <v>#DIV/0!</v>
      </c>
      <c r="S113" t="e">
        <f t="shared" ca="1" si="28"/>
        <v>#DIV/0!</v>
      </c>
      <c r="T113">
        <f t="shared" ca="1" si="29"/>
        <v>0</v>
      </c>
    </row>
    <row r="114" spans="1:20" x14ac:dyDescent="0.25">
      <c r="A114" s="1">
        <f>+invoerblad!A119</f>
        <v>43608</v>
      </c>
      <c r="B114" s="5">
        <v>109</v>
      </c>
      <c r="C114" s="5">
        <f t="shared" si="32"/>
        <v>11881</v>
      </c>
      <c r="D114" t="str">
        <f>IF(invoerblad!B119="","",invoerblad!B119)</f>
        <v/>
      </c>
      <c r="E114" s="2" t="str">
        <f t="shared" si="30"/>
        <v>LEEG</v>
      </c>
      <c r="F114">
        <f t="shared" si="34"/>
        <v>1</v>
      </c>
      <c r="G114">
        <f t="shared" si="20"/>
        <v>113</v>
      </c>
      <c r="H114">
        <f t="shared" si="31"/>
        <v>0</v>
      </c>
      <c r="I114">
        <f t="shared" si="21"/>
        <v>0</v>
      </c>
      <c r="J114">
        <f t="shared" si="33"/>
        <v>0</v>
      </c>
      <c r="K114">
        <f t="shared" si="23"/>
        <v>0</v>
      </c>
      <c r="N114" t="e">
        <f t="shared" si="24"/>
        <v>#NUM!</v>
      </c>
      <c r="O114" t="e">
        <f t="shared" ca="1" si="35"/>
        <v>#NUM!</v>
      </c>
      <c r="P114" t="e">
        <f t="shared" ca="1" si="25"/>
        <v>#DIV/0!</v>
      </c>
      <c r="Q114" t="e">
        <f t="shared" ca="1" si="26"/>
        <v>#DIV/0!</v>
      </c>
      <c r="R114" t="e">
        <f t="shared" ca="1" si="27"/>
        <v>#DIV/0!</v>
      </c>
      <c r="S114" t="e">
        <f t="shared" ca="1" si="28"/>
        <v>#DIV/0!</v>
      </c>
      <c r="T114">
        <f t="shared" ca="1" si="29"/>
        <v>0</v>
      </c>
    </row>
    <row r="115" spans="1:20" x14ac:dyDescent="0.25">
      <c r="A115" s="1">
        <f>+invoerblad!A120</f>
        <v>43609</v>
      </c>
      <c r="B115" s="5">
        <v>110</v>
      </c>
      <c r="C115" s="5">
        <f t="shared" si="32"/>
        <v>12100</v>
      </c>
      <c r="D115" t="str">
        <f>IF(invoerblad!B120="","",invoerblad!B120)</f>
        <v/>
      </c>
      <c r="E115" s="2" t="str">
        <f t="shared" si="30"/>
        <v>LEEG</v>
      </c>
      <c r="F115">
        <f t="shared" si="34"/>
        <v>1</v>
      </c>
      <c r="G115">
        <f t="shared" si="20"/>
        <v>114</v>
      </c>
      <c r="H115">
        <f t="shared" si="31"/>
        <v>0</v>
      </c>
      <c r="I115">
        <f t="shared" si="21"/>
        <v>0</v>
      </c>
      <c r="J115">
        <f t="shared" si="33"/>
        <v>0</v>
      </c>
      <c r="K115">
        <f t="shared" si="23"/>
        <v>0</v>
      </c>
      <c r="N115" t="e">
        <f t="shared" si="24"/>
        <v>#NUM!</v>
      </c>
      <c r="O115" t="e">
        <f t="shared" ca="1" si="35"/>
        <v>#NUM!</v>
      </c>
      <c r="P115" t="e">
        <f t="shared" ca="1" si="25"/>
        <v>#DIV/0!</v>
      </c>
      <c r="Q115" t="e">
        <f t="shared" ca="1" si="26"/>
        <v>#DIV/0!</v>
      </c>
      <c r="R115" t="e">
        <f t="shared" ca="1" si="27"/>
        <v>#DIV/0!</v>
      </c>
      <c r="S115" t="e">
        <f t="shared" ca="1" si="28"/>
        <v>#DIV/0!</v>
      </c>
      <c r="T115">
        <f t="shared" ca="1" si="29"/>
        <v>0</v>
      </c>
    </row>
    <row r="116" spans="1:20" x14ac:dyDescent="0.25">
      <c r="A116" s="1">
        <f>+invoerblad!A121</f>
        <v>43610</v>
      </c>
      <c r="B116" s="5">
        <v>111</v>
      </c>
      <c r="C116" s="5">
        <f t="shared" si="32"/>
        <v>12321</v>
      </c>
      <c r="D116" t="str">
        <f>IF(invoerblad!B121="","",invoerblad!B121)</f>
        <v/>
      </c>
      <c r="E116" s="2" t="str">
        <f t="shared" si="30"/>
        <v>LEEG</v>
      </c>
      <c r="F116">
        <f t="shared" si="34"/>
        <v>1</v>
      </c>
      <c r="G116">
        <f t="shared" ref="G116:G125" si="36">IF(F116=0,F116+1,G115+F116)</f>
        <v>115</v>
      </c>
      <c r="H116">
        <f t="shared" si="31"/>
        <v>0</v>
      </c>
      <c r="I116">
        <f t="shared" ref="I116:I125" si="37">IF(F116=0,H116,I117)</f>
        <v>0</v>
      </c>
      <c r="J116">
        <f t="shared" si="33"/>
        <v>0</v>
      </c>
      <c r="K116">
        <f t="shared" si="23"/>
        <v>0</v>
      </c>
      <c r="N116" t="e">
        <f t="shared" si="24"/>
        <v>#NUM!</v>
      </c>
      <c r="O116" t="e">
        <f t="shared" ca="1" si="35"/>
        <v>#NUM!</v>
      </c>
      <c r="P116" t="e">
        <f t="shared" ca="1" si="25"/>
        <v>#DIV/0!</v>
      </c>
      <c r="Q116" t="e">
        <f t="shared" ca="1" si="26"/>
        <v>#DIV/0!</v>
      </c>
      <c r="R116" t="e">
        <f t="shared" ca="1" si="27"/>
        <v>#DIV/0!</v>
      </c>
      <c r="S116" t="e">
        <f t="shared" ca="1" si="28"/>
        <v>#DIV/0!</v>
      </c>
      <c r="T116">
        <f t="shared" ca="1" si="29"/>
        <v>0</v>
      </c>
    </row>
    <row r="117" spans="1:20" x14ac:dyDescent="0.25">
      <c r="A117" s="1">
        <f>+invoerblad!A122</f>
        <v>43611</v>
      </c>
      <c r="B117" s="5">
        <v>112</v>
      </c>
      <c r="C117" s="5">
        <f t="shared" si="32"/>
        <v>12544</v>
      </c>
      <c r="D117" t="str">
        <f>IF(invoerblad!B122="","",invoerblad!B122)</f>
        <v/>
      </c>
      <c r="E117" s="2" t="str">
        <f t="shared" si="30"/>
        <v>LEEG</v>
      </c>
      <c r="F117">
        <f t="shared" si="34"/>
        <v>1</v>
      </c>
      <c r="G117">
        <f t="shared" si="36"/>
        <v>116</v>
      </c>
      <c r="H117">
        <f t="shared" si="31"/>
        <v>0</v>
      </c>
      <c r="I117">
        <f t="shared" si="37"/>
        <v>0</v>
      </c>
      <c r="J117">
        <f t="shared" si="33"/>
        <v>0</v>
      </c>
      <c r="K117">
        <f t="shared" si="23"/>
        <v>0</v>
      </c>
      <c r="N117" t="e">
        <f t="shared" si="24"/>
        <v>#NUM!</v>
      </c>
      <c r="O117" t="e">
        <f t="shared" ca="1" si="35"/>
        <v>#NUM!</v>
      </c>
      <c r="P117" t="e">
        <f t="shared" ca="1" si="25"/>
        <v>#DIV/0!</v>
      </c>
      <c r="Q117" t="e">
        <f t="shared" ca="1" si="26"/>
        <v>#DIV/0!</v>
      </c>
      <c r="R117" t="e">
        <f t="shared" ca="1" si="27"/>
        <v>#DIV/0!</v>
      </c>
      <c r="S117" t="e">
        <f t="shared" ca="1" si="28"/>
        <v>#DIV/0!</v>
      </c>
      <c r="T117">
        <f t="shared" ca="1" si="29"/>
        <v>0</v>
      </c>
    </row>
    <row r="118" spans="1:20" x14ac:dyDescent="0.25">
      <c r="A118" s="1">
        <f>+invoerblad!A123</f>
        <v>43612</v>
      </c>
      <c r="B118" s="5">
        <v>113</v>
      </c>
      <c r="C118" s="5">
        <f t="shared" si="32"/>
        <v>12769</v>
      </c>
      <c r="D118" t="str">
        <f>IF(invoerblad!B123="","",invoerblad!B123)</f>
        <v/>
      </c>
      <c r="E118" s="2" t="str">
        <f t="shared" si="30"/>
        <v>LEEG</v>
      </c>
      <c r="F118">
        <f t="shared" si="34"/>
        <v>1</v>
      </c>
      <c r="G118">
        <f t="shared" si="36"/>
        <v>117</v>
      </c>
      <c r="H118">
        <f t="shared" si="31"/>
        <v>0</v>
      </c>
      <c r="I118">
        <f t="shared" si="37"/>
        <v>0</v>
      </c>
      <c r="J118">
        <f t="shared" si="33"/>
        <v>0</v>
      </c>
      <c r="K118">
        <f t="shared" si="23"/>
        <v>0</v>
      </c>
      <c r="N118" t="e">
        <f t="shared" si="24"/>
        <v>#NUM!</v>
      </c>
      <c r="O118" t="e">
        <f t="shared" ca="1" si="35"/>
        <v>#NUM!</v>
      </c>
      <c r="P118" t="e">
        <f t="shared" ca="1" si="25"/>
        <v>#DIV/0!</v>
      </c>
      <c r="Q118" t="e">
        <f t="shared" ca="1" si="26"/>
        <v>#DIV/0!</v>
      </c>
      <c r="R118" t="e">
        <f t="shared" ca="1" si="27"/>
        <v>#DIV/0!</v>
      </c>
      <c r="S118" t="e">
        <f t="shared" ca="1" si="28"/>
        <v>#DIV/0!</v>
      </c>
      <c r="T118">
        <f t="shared" ca="1" si="29"/>
        <v>0</v>
      </c>
    </row>
    <row r="119" spans="1:20" x14ac:dyDescent="0.25">
      <c r="A119" s="1">
        <f>+invoerblad!A124</f>
        <v>43613</v>
      </c>
      <c r="B119" s="5">
        <v>114</v>
      </c>
      <c r="C119" s="5">
        <f t="shared" si="32"/>
        <v>12996</v>
      </c>
      <c r="D119" t="str">
        <f>IF(invoerblad!B124="","",invoerblad!B124)</f>
        <v/>
      </c>
      <c r="E119" s="2" t="str">
        <f t="shared" si="30"/>
        <v>LEEG</v>
      </c>
      <c r="F119">
        <f t="shared" si="34"/>
        <v>1</v>
      </c>
      <c r="G119">
        <f t="shared" si="36"/>
        <v>118</v>
      </c>
      <c r="H119">
        <f t="shared" si="31"/>
        <v>0</v>
      </c>
      <c r="I119">
        <f t="shared" si="37"/>
        <v>0</v>
      </c>
      <c r="J119">
        <f t="shared" si="33"/>
        <v>0</v>
      </c>
      <c r="K119">
        <f t="shared" si="23"/>
        <v>0</v>
      </c>
      <c r="N119" t="e">
        <f t="shared" si="24"/>
        <v>#NUM!</v>
      </c>
      <c r="O119" t="e">
        <f t="shared" ca="1" si="35"/>
        <v>#NUM!</v>
      </c>
      <c r="P119" t="e">
        <f t="shared" ca="1" si="25"/>
        <v>#DIV/0!</v>
      </c>
      <c r="Q119" t="e">
        <f t="shared" ca="1" si="26"/>
        <v>#DIV/0!</v>
      </c>
      <c r="R119" t="e">
        <f t="shared" ca="1" si="27"/>
        <v>#DIV/0!</v>
      </c>
      <c r="S119" t="e">
        <f t="shared" ca="1" si="28"/>
        <v>#DIV/0!</v>
      </c>
      <c r="T119">
        <f t="shared" ca="1" si="29"/>
        <v>0</v>
      </c>
    </row>
    <row r="120" spans="1:20" x14ac:dyDescent="0.25">
      <c r="A120" s="1">
        <f>+invoerblad!A125</f>
        <v>43614</v>
      </c>
      <c r="B120" s="5">
        <v>115</v>
      </c>
      <c r="C120" s="5">
        <f t="shared" si="32"/>
        <v>13225</v>
      </c>
      <c r="D120" t="str">
        <f>IF(invoerblad!B125="","",invoerblad!B125)</f>
        <v/>
      </c>
      <c r="E120" s="2" t="str">
        <f t="shared" si="30"/>
        <v>LEEG</v>
      </c>
      <c r="F120">
        <f t="shared" si="34"/>
        <v>1</v>
      </c>
      <c r="G120">
        <f t="shared" si="36"/>
        <v>119</v>
      </c>
      <c r="H120">
        <f t="shared" si="31"/>
        <v>0</v>
      </c>
      <c r="I120">
        <f t="shared" si="37"/>
        <v>0</v>
      </c>
      <c r="J120">
        <f t="shared" si="33"/>
        <v>0</v>
      </c>
      <c r="K120">
        <f t="shared" si="23"/>
        <v>0</v>
      </c>
      <c r="N120" t="e">
        <f t="shared" si="24"/>
        <v>#NUM!</v>
      </c>
      <c r="O120" t="e">
        <f t="shared" ca="1" si="35"/>
        <v>#NUM!</v>
      </c>
      <c r="P120" t="e">
        <f t="shared" ca="1" si="25"/>
        <v>#DIV/0!</v>
      </c>
      <c r="Q120" t="e">
        <f t="shared" ca="1" si="26"/>
        <v>#DIV/0!</v>
      </c>
      <c r="R120" t="e">
        <f t="shared" ca="1" si="27"/>
        <v>#DIV/0!</v>
      </c>
      <c r="S120" t="e">
        <f t="shared" ca="1" si="28"/>
        <v>#DIV/0!</v>
      </c>
      <c r="T120">
        <f t="shared" ca="1" si="29"/>
        <v>0</v>
      </c>
    </row>
    <row r="121" spans="1:20" x14ac:dyDescent="0.25">
      <c r="A121" s="1">
        <f>+invoerblad!A126</f>
        <v>43615</v>
      </c>
      <c r="B121" s="5">
        <v>116</v>
      </c>
      <c r="C121" s="5">
        <f t="shared" si="32"/>
        <v>13456</v>
      </c>
      <c r="D121" t="str">
        <f>IF(invoerblad!B126="","",invoerblad!B126)</f>
        <v/>
      </c>
      <c r="E121" s="2" t="str">
        <f t="shared" si="30"/>
        <v>LEEG</v>
      </c>
      <c r="F121">
        <f t="shared" si="34"/>
        <v>1</v>
      </c>
      <c r="G121">
        <f t="shared" si="36"/>
        <v>120</v>
      </c>
      <c r="H121">
        <f t="shared" si="31"/>
        <v>0</v>
      </c>
      <c r="I121">
        <f t="shared" si="37"/>
        <v>0</v>
      </c>
      <c r="J121">
        <f t="shared" si="33"/>
        <v>0</v>
      </c>
      <c r="K121">
        <f t="shared" si="23"/>
        <v>0</v>
      </c>
      <c r="N121" t="e">
        <f t="shared" si="24"/>
        <v>#NUM!</v>
      </c>
      <c r="O121" t="e">
        <f t="shared" ca="1" si="35"/>
        <v>#NUM!</v>
      </c>
      <c r="P121" t="e">
        <f t="shared" ca="1" si="25"/>
        <v>#DIV/0!</v>
      </c>
      <c r="Q121" t="e">
        <f t="shared" ca="1" si="26"/>
        <v>#DIV/0!</v>
      </c>
      <c r="R121" t="e">
        <f t="shared" ca="1" si="27"/>
        <v>#DIV/0!</v>
      </c>
      <c r="S121" t="e">
        <f t="shared" ca="1" si="28"/>
        <v>#DIV/0!</v>
      </c>
      <c r="T121">
        <f t="shared" ca="1" si="29"/>
        <v>0</v>
      </c>
    </row>
    <row r="122" spans="1:20" x14ac:dyDescent="0.25">
      <c r="A122" s="1">
        <f>+invoerblad!A127</f>
        <v>43616</v>
      </c>
      <c r="B122" s="5">
        <v>117</v>
      </c>
      <c r="C122" s="5">
        <f t="shared" si="32"/>
        <v>13689</v>
      </c>
      <c r="D122" t="str">
        <f>IF(invoerblad!B127="","",invoerblad!B127)</f>
        <v/>
      </c>
      <c r="E122" s="2" t="str">
        <f t="shared" si="30"/>
        <v>LEEG</v>
      </c>
      <c r="F122">
        <f t="shared" si="34"/>
        <v>1</v>
      </c>
      <c r="G122">
        <f t="shared" si="36"/>
        <v>121</v>
      </c>
      <c r="H122">
        <f t="shared" si="31"/>
        <v>0</v>
      </c>
      <c r="I122">
        <f t="shared" si="37"/>
        <v>0</v>
      </c>
      <c r="J122">
        <f t="shared" si="33"/>
        <v>0</v>
      </c>
      <c r="K122">
        <f t="shared" si="23"/>
        <v>0</v>
      </c>
      <c r="N122" t="e">
        <f t="shared" si="24"/>
        <v>#NUM!</v>
      </c>
      <c r="O122" t="e">
        <f t="shared" ca="1" si="35"/>
        <v>#NUM!</v>
      </c>
      <c r="P122" t="e">
        <f t="shared" ca="1" si="25"/>
        <v>#DIV/0!</v>
      </c>
      <c r="Q122" t="e">
        <f t="shared" ca="1" si="26"/>
        <v>#DIV/0!</v>
      </c>
      <c r="R122" t="e">
        <f t="shared" ca="1" si="27"/>
        <v>#DIV/0!</v>
      </c>
      <c r="S122" t="e">
        <f t="shared" ca="1" si="28"/>
        <v>#DIV/0!</v>
      </c>
      <c r="T122">
        <f t="shared" ca="1" si="29"/>
        <v>0</v>
      </c>
    </row>
    <row r="123" spans="1:20" x14ac:dyDescent="0.25">
      <c r="A123" s="1">
        <f>+invoerblad!A128</f>
        <v>43617</v>
      </c>
      <c r="B123" s="5">
        <v>118</v>
      </c>
      <c r="C123" s="5">
        <f t="shared" si="32"/>
        <v>13924</v>
      </c>
      <c r="D123" t="str">
        <f>IF(invoerblad!B128="","",invoerblad!B128)</f>
        <v/>
      </c>
      <c r="E123" s="2" t="str">
        <f t="shared" si="30"/>
        <v>LEEG</v>
      </c>
      <c r="F123">
        <f t="shared" si="34"/>
        <v>1</v>
      </c>
      <c r="G123">
        <f t="shared" si="36"/>
        <v>122</v>
      </c>
      <c r="H123">
        <f t="shared" si="31"/>
        <v>0</v>
      </c>
      <c r="I123">
        <f t="shared" si="37"/>
        <v>0</v>
      </c>
      <c r="J123">
        <f t="shared" si="33"/>
        <v>0</v>
      </c>
      <c r="K123">
        <f t="shared" si="23"/>
        <v>0</v>
      </c>
      <c r="N123" t="e">
        <f t="shared" si="24"/>
        <v>#NUM!</v>
      </c>
      <c r="O123" t="e">
        <f t="shared" ca="1" si="35"/>
        <v>#NUM!</v>
      </c>
      <c r="P123" t="e">
        <f t="shared" ca="1" si="25"/>
        <v>#DIV/0!</v>
      </c>
      <c r="Q123" t="e">
        <f t="shared" ca="1" si="26"/>
        <v>#DIV/0!</v>
      </c>
      <c r="R123" t="e">
        <f t="shared" ca="1" si="27"/>
        <v>#DIV/0!</v>
      </c>
      <c r="S123" t="e">
        <f t="shared" ca="1" si="28"/>
        <v>#DIV/0!</v>
      </c>
      <c r="T123">
        <f t="shared" ca="1" si="29"/>
        <v>0</v>
      </c>
    </row>
    <row r="124" spans="1:20" x14ac:dyDescent="0.25">
      <c r="A124" s="1">
        <f>+invoerblad!A129</f>
        <v>43618</v>
      </c>
      <c r="B124" s="5">
        <v>119</v>
      </c>
      <c r="C124" s="5">
        <f t="shared" si="32"/>
        <v>14161</v>
      </c>
      <c r="D124" t="str">
        <f>IF(invoerblad!B129="","",invoerblad!B129)</f>
        <v/>
      </c>
      <c r="E124" s="2" t="str">
        <f t="shared" si="30"/>
        <v>LEEG</v>
      </c>
      <c r="F124">
        <f t="shared" si="34"/>
        <v>1</v>
      </c>
      <c r="G124">
        <f t="shared" si="36"/>
        <v>123</v>
      </c>
      <c r="H124">
        <f t="shared" si="31"/>
        <v>0</v>
      </c>
      <c r="I124">
        <f t="shared" si="37"/>
        <v>0</v>
      </c>
      <c r="J124">
        <f t="shared" si="33"/>
        <v>0</v>
      </c>
      <c r="K124">
        <f t="shared" si="23"/>
        <v>0</v>
      </c>
      <c r="N124" t="e">
        <f t="shared" si="24"/>
        <v>#NUM!</v>
      </c>
      <c r="O124" t="e">
        <f t="shared" ca="1" si="35"/>
        <v>#NUM!</v>
      </c>
      <c r="P124" t="e">
        <f t="shared" ca="1" si="25"/>
        <v>#DIV/0!</v>
      </c>
      <c r="Q124" t="e">
        <f t="shared" ca="1" si="26"/>
        <v>#DIV/0!</v>
      </c>
      <c r="R124" t="e">
        <f t="shared" ca="1" si="27"/>
        <v>#DIV/0!</v>
      </c>
      <c r="S124" t="e">
        <f t="shared" ca="1" si="28"/>
        <v>#DIV/0!</v>
      </c>
      <c r="T124">
        <f t="shared" ca="1" si="29"/>
        <v>0</v>
      </c>
    </row>
    <row r="125" spans="1:20" x14ac:dyDescent="0.25">
      <c r="A125" s="1">
        <f>+invoerblad!A130</f>
        <v>43619</v>
      </c>
      <c r="B125" s="5">
        <v>120</v>
      </c>
      <c r="C125" s="5">
        <f t="shared" si="32"/>
        <v>14400</v>
      </c>
      <c r="D125" t="str">
        <f>IF(invoerblad!B130="","",invoerblad!B130)</f>
        <v/>
      </c>
      <c r="E125" s="2" t="str">
        <f t="shared" si="30"/>
        <v>LEEG</v>
      </c>
      <c r="F125">
        <f t="shared" si="34"/>
        <v>1</v>
      </c>
      <c r="G125">
        <f t="shared" si="36"/>
        <v>124</v>
      </c>
      <c r="H125">
        <f t="shared" si="31"/>
        <v>0</v>
      </c>
      <c r="I125">
        <f t="shared" si="37"/>
        <v>0</v>
      </c>
      <c r="J125">
        <f t="shared" si="33"/>
        <v>0</v>
      </c>
      <c r="K125">
        <f t="shared" si="23"/>
        <v>0</v>
      </c>
      <c r="N125" t="e">
        <f t="shared" si="24"/>
        <v>#NUM!</v>
      </c>
      <c r="O125" t="e">
        <f t="shared" ca="1" si="35"/>
        <v>#NUM!</v>
      </c>
      <c r="P125" t="e">
        <f t="shared" ca="1" si="25"/>
        <v>#DIV/0!</v>
      </c>
      <c r="Q125" t="e">
        <f t="shared" ca="1" si="26"/>
        <v>#DIV/0!</v>
      </c>
      <c r="R125" t="e">
        <f t="shared" ca="1" si="27"/>
        <v>#DIV/0!</v>
      </c>
      <c r="S125" t="e">
        <f t="shared" ca="1" si="28"/>
        <v>#DIV/0!</v>
      </c>
      <c r="T125">
        <f t="shared" ca="1" si="29"/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showGridLines="0" view="pageLayout" topLeftCell="A58" zoomScale="80" zoomScaleNormal="100" zoomScalePageLayoutView="80" workbookViewId="0">
      <selection activeCell="I8" sqref="I8"/>
    </sheetView>
  </sheetViews>
  <sheetFormatPr defaultRowHeight="15" x14ac:dyDescent="0.25"/>
  <cols>
    <col min="7" max="7" width="9.5703125" customWidth="1"/>
    <col min="8" max="8" width="9.140625" customWidth="1"/>
    <col min="10" max="10" width="9.42578125" customWidth="1"/>
    <col min="12" max="12" width="9.42578125" customWidth="1"/>
  </cols>
  <sheetData>
    <row r="1" spans="1:14" ht="18.75" x14ac:dyDescent="0.3">
      <c r="C1" s="10" t="s">
        <v>47</v>
      </c>
      <c r="D1" s="10" t="str">
        <f>+invoerblad!B1</f>
        <v>Volk 1</v>
      </c>
    </row>
    <row r="2" spans="1:14" ht="18.75" x14ac:dyDescent="0.3">
      <c r="C2" s="10" t="s">
        <v>48</v>
      </c>
      <c r="D2" s="10" t="str">
        <f>+invoerblad!B2</f>
        <v>Naam</v>
      </c>
    </row>
    <row r="3" spans="1:14" ht="18.75" x14ac:dyDescent="0.3">
      <c r="C3" s="10" t="s">
        <v>49</v>
      </c>
      <c r="D3" s="10" t="str">
        <f>+invoerblad!B3</f>
        <v>Locatie</v>
      </c>
    </row>
    <row r="5" spans="1:14" ht="18.75" x14ac:dyDescent="0.3">
      <c r="B5" s="10" t="s">
        <v>50</v>
      </c>
      <c r="J5" s="43">
        <f>invoerblad!A8</f>
        <v>43497</v>
      </c>
      <c r="K5" s="6" t="s">
        <v>51</v>
      </c>
      <c r="L5" s="43">
        <f>invoerblad!A97</f>
        <v>43586</v>
      </c>
    </row>
    <row r="6" spans="1:14" ht="18.75" x14ac:dyDescent="0.3">
      <c r="B6" s="10"/>
      <c r="G6" s="47" t="s">
        <v>52</v>
      </c>
      <c r="H6" s="46"/>
      <c r="I6" s="51" t="s">
        <v>116</v>
      </c>
      <c r="J6" s="50"/>
      <c r="K6" s="52"/>
      <c r="L6" s="49" t="s">
        <v>53</v>
      </c>
      <c r="M6" s="48"/>
      <c r="N6" s="46"/>
    </row>
    <row r="7" spans="1:14" ht="18.75" x14ac:dyDescent="0.3">
      <c r="B7" s="10" t="s">
        <v>54</v>
      </c>
      <c r="G7" s="53">
        <f ca="1">+rekenblad!Z2</f>
        <v>0</v>
      </c>
      <c r="H7" s="46" t="s">
        <v>55</v>
      </c>
      <c r="I7" s="53">
        <f ca="1">+rekenblad!Z2</f>
        <v>0</v>
      </c>
      <c r="J7" s="60" t="s">
        <v>55</v>
      </c>
      <c r="K7" s="46"/>
      <c r="L7" s="53">
        <f ca="1">+rekenblad!Z2</f>
        <v>0</v>
      </c>
      <c r="M7" s="48" t="s">
        <v>55</v>
      </c>
      <c r="N7" s="46"/>
    </row>
    <row r="8" spans="1:14" ht="18.75" x14ac:dyDescent="0.3">
      <c r="B8" s="10" t="s">
        <v>56</v>
      </c>
      <c r="G8" s="53">
        <f ca="1">+rekenblad!AB3</f>
        <v>0</v>
      </c>
      <c r="H8" s="54" t="s">
        <v>57</v>
      </c>
      <c r="I8" s="55" t="e">
        <f ca="1">rekenblad!AB2*100</f>
        <v>#NUM!</v>
      </c>
      <c r="J8" s="56" t="s">
        <v>57</v>
      </c>
      <c r="K8" s="45"/>
      <c r="L8" s="53" t="e">
        <f ca="1">rekenblad!AB4*100</f>
        <v>#DIV/0!</v>
      </c>
      <c r="M8" s="48" t="s">
        <v>57</v>
      </c>
      <c r="N8" s="46"/>
    </row>
    <row r="9" spans="1:14" ht="18.75" x14ac:dyDescent="0.3">
      <c r="B9" s="10" t="s">
        <v>58</v>
      </c>
      <c r="G9" s="57" t="e">
        <f ca="1">+rekenblad!AA3</f>
        <v>#DIV/0!</v>
      </c>
      <c r="H9" s="58"/>
      <c r="I9" s="57" t="e">
        <f ca="1">rekenblad!AA2</f>
        <v>#NUM!</v>
      </c>
      <c r="J9" s="59"/>
      <c r="K9" s="45"/>
      <c r="L9" s="57" t="e">
        <f ca="1">rekenblad!AA4</f>
        <v>#DIV/0!</v>
      </c>
      <c r="M9" s="59"/>
      <c r="N9" s="45"/>
    </row>
    <row r="10" spans="1:14" ht="18.75" x14ac:dyDescent="0.3">
      <c r="B10" s="10"/>
      <c r="G10" s="10"/>
    </row>
    <row r="11" spans="1:14" ht="18.75" x14ac:dyDescent="0.3">
      <c r="B11" s="10" t="s">
        <v>59</v>
      </c>
      <c r="G11" s="10"/>
    </row>
    <row r="12" spans="1:14" ht="18.75" x14ac:dyDescent="0.3">
      <c r="B12" s="10"/>
      <c r="C12" s="10" t="s">
        <v>60</v>
      </c>
      <c r="G12" s="10"/>
    </row>
    <row r="13" spans="1:14" ht="18.75" x14ac:dyDescent="0.3">
      <c r="A13" s="62" t="s">
        <v>61</v>
      </c>
      <c r="B13" s="10" t="s">
        <v>117</v>
      </c>
      <c r="G13" s="10"/>
    </row>
    <row r="14" spans="1:14" ht="18.75" x14ac:dyDescent="0.3">
      <c r="B14" s="10"/>
      <c r="C14" s="10" t="s">
        <v>62</v>
      </c>
      <c r="G14" s="10"/>
    </row>
    <row r="15" spans="1:14" ht="18.75" x14ac:dyDescent="0.3">
      <c r="B15" s="10"/>
      <c r="C15" s="10" t="s">
        <v>118</v>
      </c>
      <c r="G15" s="10"/>
    </row>
    <row r="16" spans="1:14" ht="18.75" x14ac:dyDescent="0.3">
      <c r="A16" s="64" t="s">
        <v>63</v>
      </c>
      <c r="B16" s="10" t="s">
        <v>119</v>
      </c>
      <c r="G16" s="10"/>
    </row>
    <row r="17" spans="1:7" ht="18.75" x14ac:dyDescent="0.3">
      <c r="A17" s="63" t="s">
        <v>64</v>
      </c>
      <c r="B17" s="10" t="s">
        <v>120</v>
      </c>
      <c r="G17" s="10"/>
    </row>
    <row r="18" spans="1:7" ht="18.75" x14ac:dyDescent="0.3">
      <c r="B18" s="10"/>
      <c r="C18" s="10" t="s">
        <v>121</v>
      </c>
      <c r="G18" s="10"/>
    </row>
    <row r="19" spans="1:7" ht="18.75" x14ac:dyDescent="0.3">
      <c r="B19" s="10"/>
    </row>
  </sheetData>
  <conditionalFormatting sqref="G7">
    <cfRule type="cellIs" dxfId="98" priority="37" operator="between">
      <formula>5.001</formula>
      <formula>9.999</formula>
    </cfRule>
    <cfRule type="cellIs" dxfId="97" priority="38" operator="greaterThan">
      <formula>10</formula>
    </cfRule>
    <cfRule type="cellIs" dxfId="96" priority="39" operator="between">
      <formula>5.00001</formula>
      <formula>9.999</formula>
    </cfRule>
    <cfRule type="cellIs" dxfId="95" priority="40" operator="between">
      <formula>0</formula>
      <formula>5</formula>
    </cfRule>
    <cfRule type="cellIs" dxfId="94" priority="41" operator="between">
      <formula>"0$N$5"</formula>
      <formula>5</formula>
    </cfRule>
  </conditionalFormatting>
  <conditionalFormatting sqref="I8">
    <cfRule type="cellIs" dxfId="93" priority="26" operator="greaterThan">
      <formula>3.5</formula>
    </cfRule>
    <cfRule type="cellIs" dxfId="92" priority="27" operator="between">
      <formula>2.5</formula>
      <formula>3.4999</formula>
    </cfRule>
    <cfRule type="cellIs" dxfId="91" priority="28" operator="between">
      <formula>0</formula>
      <formula>2.499</formula>
    </cfRule>
  </conditionalFormatting>
  <conditionalFormatting sqref="L8">
    <cfRule type="cellIs" dxfId="90" priority="23" operator="greaterThan">
      <formula>3.5</formula>
    </cfRule>
    <cfRule type="cellIs" dxfId="89" priority="24" operator="between">
      <formula>2.5</formula>
      <formula>3.4999</formula>
    </cfRule>
    <cfRule type="cellIs" dxfId="88" priority="25" operator="between">
      <formula>0</formula>
      <formula>2.499</formula>
    </cfRule>
  </conditionalFormatting>
  <conditionalFormatting sqref="G8">
    <cfRule type="cellIs" dxfId="87" priority="20" operator="greaterThan">
      <formula>3.5</formula>
    </cfRule>
    <cfRule type="cellIs" dxfId="86" priority="21" operator="between">
      <formula>2.5</formula>
      <formula>3.4999</formula>
    </cfRule>
    <cfRule type="cellIs" dxfId="85" priority="22" operator="between">
      <formula>0</formula>
      <formula>2.499</formula>
    </cfRule>
  </conditionalFormatting>
  <conditionalFormatting sqref="G9">
    <cfRule type="cellIs" dxfId="84" priority="17" operator="lessThan">
      <formula>0.98</formula>
    </cfRule>
    <cfRule type="cellIs" dxfId="83" priority="18" operator="between">
      <formula>0.98</formula>
      <formula>0.99</formula>
    </cfRule>
    <cfRule type="cellIs" dxfId="82" priority="19" operator="greaterThan">
      <formula>0.99</formula>
    </cfRule>
  </conditionalFormatting>
  <conditionalFormatting sqref="I9">
    <cfRule type="cellIs" dxfId="81" priority="14" operator="lessThan">
      <formula>0.98</formula>
    </cfRule>
    <cfRule type="cellIs" dxfId="80" priority="15" operator="between">
      <formula>0.98</formula>
      <formula>0.99</formula>
    </cfRule>
    <cfRule type="cellIs" dxfId="79" priority="16" operator="greaterThan">
      <formula>0.99</formula>
    </cfRule>
  </conditionalFormatting>
  <conditionalFormatting sqref="L9">
    <cfRule type="cellIs" dxfId="78" priority="11" operator="lessThan">
      <formula>0.98</formula>
    </cfRule>
    <cfRule type="cellIs" dxfId="77" priority="12" operator="between">
      <formula>0.98</formula>
      <formula>0.99</formula>
    </cfRule>
    <cfRule type="cellIs" dxfId="76" priority="13" operator="greaterThan">
      <formula>0.99</formula>
    </cfRule>
  </conditionalFormatting>
  <conditionalFormatting sqref="I7">
    <cfRule type="cellIs" dxfId="75" priority="6" operator="between">
      <formula>5.001</formula>
      <formula>9.999</formula>
    </cfRule>
    <cfRule type="cellIs" dxfId="74" priority="7" operator="greaterThan">
      <formula>10</formula>
    </cfRule>
    <cfRule type="cellIs" dxfId="73" priority="8" operator="between">
      <formula>5.00001</formula>
      <formula>9.999</formula>
    </cfRule>
    <cfRule type="cellIs" dxfId="72" priority="9" operator="between">
      <formula>0</formula>
      <formula>5</formula>
    </cfRule>
    <cfRule type="cellIs" dxfId="71" priority="10" operator="between">
      <formula>"0$N$5"</formula>
      <formula>5</formula>
    </cfRule>
  </conditionalFormatting>
  <conditionalFormatting sqref="L7">
    <cfRule type="cellIs" dxfId="70" priority="1" operator="between">
      <formula>5.001</formula>
      <formula>9.999</formula>
    </cfRule>
    <cfRule type="cellIs" dxfId="69" priority="2" operator="greaterThan">
      <formula>10</formula>
    </cfRule>
    <cfRule type="cellIs" dxfId="68" priority="3" operator="between">
      <formula>5.00001</formula>
      <formula>9.999</formula>
    </cfRule>
    <cfRule type="cellIs" dxfId="67" priority="4" operator="between">
      <formula>0</formula>
      <formula>5</formula>
    </cfRule>
    <cfRule type="cellIs" dxfId="66" priority="5" operator="between">
      <formula>"0$N$5"</formula>
      <formula>5</formula>
    </cfRule>
  </conditionalFormatting>
  <pageMargins left="0.25" right="0.25" top="0.75" bottom="0.75" header="0.3" footer="0.3"/>
  <pageSetup paperSize="9" scale="62" orientation="portrait" r:id="rId1"/>
  <headerFooter>
    <oddHeader>&amp;C&amp;20
Rapport Groeifactor berekening op basis van meting mijtval per dag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showGridLines="0" view="pageLayout" topLeftCell="A34" zoomScale="90" zoomScaleNormal="100" zoomScalePageLayoutView="90" workbookViewId="0">
      <selection activeCell="A17" sqref="A17"/>
    </sheetView>
  </sheetViews>
  <sheetFormatPr defaultRowHeight="15" x14ac:dyDescent="0.25"/>
  <cols>
    <col min="10" max="10" width="9.42578125" customWidth="1"/>
    <col min="12" max="12" width="9.42578125" customWidth="1"/>
  </cols>
  <sheetData>
    <row r="1" spans="1:14" ht="18.75" x14ac:dyDescent="0.3">
      <c r="C1" s="10" t="s">
        <v>47</v>
      </c>
      <c r="D1" s="10" t="str">
        <f>+invoerblad!B1</f>
        <v>Volk 1</v>
      </c>
    </row>
    <row r="2" spans="1:14" ht="18.75" x14ac:dyDescent="0.3">
      <c r="C2" s="10" t="s">
        <v>48</v>
      </c>
      <c r="D2" s="10" t="str">
        <f>+invoerblad!B2</f>
        <v>Naam</v>
      </c>
    </row>
    <row r="3" spans="1:14" ht="18.75" x14ac:dyDescent="0.3">
      <c r="C3" s="10" t="s">
        <v>49</v>
      </c>
      <c r="D3" s="10" t="str">
        <f>+invoerblad!B3</f>
        <v>Locatie</v>
      </c>
    </row>
    <row r="5" spans="1:14" ht="18.75" x14ac:dyDescent="0.3">
      <c r="B5" s="10" t="s">
        <v>50</v>
      </c>
      <c r="J5" s="43">
        <f>invoerblad!A8</f>
        <v>43497</v>
      </c>
      <c r="K5" s="6" t="s">
        <v>51</v>
      </c>
      <c r="L5" s="43">
        <f>invoerblad!A97</f>
        <v>43586</v>
      </c>
    </row>
    <row r="6" spans="1:14" ht="18.75" x14ac:dyDescent="0.3">
      <c r="B6" s="10"/>
      <c r="G6" s="47" t="s">
        <v>52</v>
      </c>
      <c r="H6" s="46"/>
      <c r="I6" s="51" t="s">
        <v>116</v>
      </c>
      <c r="J6" s="50"/>
      <c r="K6" s="52"/>
      <c r="L6" s="49" t="s">
        <v>53</v>
      </c>
      <c r="M6" s="48"/>
      <c r="N6" s="46"/>
    </row>
    <row r="7" spans="1:14" ht="18.75" x14ac:dyDescent="0.3">
      <c r="B7" s="10" t="s">
        <v>54</v>
      </c>
      <c r="G7" s="53">
        <f ca="1">+rekenblad!Z2</f>
        <v>0</v>
      </c>
      <c r="H7" s="46" t="s">
        <v>55</v>
      </c>
      <c r="I7" s="53">
        <f ca="1">+rekenblad!Z2</f>
        <v>0</v>
      </c>
      <c r="J7" s="60" t="s">
        <v>55</v>
      </c>
      <c r="K7" s="46"/>
      <c r="L7" s="53">
        <f ca="1">+rekenblad!Z2</f>
        <v>0</v>
      </c>
      <c r="M7" s="48" t="s">
        <v>55</v>
      </c>
      <c r="N7" s="46"/>
    </row>
    <row r="8" spans="1:14" ht="18.75" x14ac:dyDescent="0.3">
      <c r="B8" s="10" t="s">
        <v>56</v>
      </c>
      <c r="G8" s="53">
        <f ca="1">+rekenblad!AB3</f>
        <v>0</v>
      </c>
      <c r="H8" s="61" t="s">
        <v>57</v>
      </c>
      <c r="I8" s="55" t="e">
        <f ca="1">rekenblad!AB2*100</f>
        <v>#NUM!</v>
      </c>
      <c r="J8" s="56" t="s">
        <v>57</v>
      </c>
      <c r="K8" s="45"/>
      <c r="L8" s="53" t="e">
        <f ca="1">rekenblad!AB4*100</f>
        <v>#DIV/0!</v>
      </c>
      <c r="M8" s="48" t="s">
        <v>57</v>
      </c>
      <c r="N8" s="46"/>
    </row>
    <row r="9" spans="1:14" ht="18.75" x14ac:dyDescent="0.3">
      <c r="B9" s="10" t="s">
        <v>58</v>
      </c>
      <c r="G9" s="57" t="e">
        <f ca="1">+rekenblad!AA3</f>
        <v>#DIV/0!</v>
      </c>
      <c r="H9" s="58"/>
      <c r="I9" s="57" t="e">
        <f ca="1">rekenblad!AA2</f>
        <v>#NUM!</v>
      </c>
      <c r="J9" s="59"/>
      <c r="K9" s="45"/>
      <c r="L9" s="57" t="e">
        <f ca="1">rekenblad!AA4</f>
        <v>#DIV/0!</v>
      </c>
      <c r="M9" s="44"/>
      <c r="N9" s="45"/>
    </row>
    <row r="10" spans="1:14" ht="18.75" x14ac:dyDescent="0.3">
      <c r="B10" s="10"/>
      <c r="G10" s="10"/>
    </row>
    <row r="11" spans="1:14" ht="18.75" x14ac:dyDescent="0.3">
      <c r="B11" s="10" t="s">
        <v>59</v>
      </c>
      <c r="G11" s="10"/>
    </row>
    <row r="12" spans="1:14" ht="18.75" x14ac:dyDescent="0.3">
      <c r="B12" s="10"/>
      <c r="C12" s="10" t="s">
        <v>60</v>
      </c>
      <c r="G12" s="10"/>
    </row>
    <row r="13" spans="1:14" ht="18.75" x14ac:dyDescent="0.3">
      <c r="A13" s="62" t="s">
        <v>61</v>
      </c>
      <c r="B13" s="10" t="s">
        <v>122</v>
      </c>
      <c r="G13" s="10"/>
    </row>
    <row r="14" spans="1:14" ht="18.75" x14ac:dyDescent="0.3">
      <c r="B14" s="10"/>
      <c r="C14" s="10" t="s">
        <v>62</v>
      </c>
      <c r="G14" s="10"/>
    </row>
    <row r="15" spans="1:14" ht="18.75" x14ac:dyDescent="0.3">
      <c r="B15" s="10"/>
      <c r="C15" s="10" t="s">
        <v>118</v>
      </c>
      <c r="G15" s="10"/>
    </row>
    <row r="16" spans="1:14" ht="18.75" x14ac:dyDescent="0.3">
      <c r="A16" s="64" t="s">
        <v>63</v>
      </c>
      <c r="B16" s="10" t="s">
        <v>123</v>
      </c>
      <c r="G16" s="10"/>
    </row>
    <row r="17" spans="1:7" ht="18.75" x14ac:dyDescent="0.3">
      <c r="A17" s="63" t="s">
        <v>64</v>
      </c>
      <c r="B17" s="10" t="s">
        <v>120</v>
      </c>
      <c r="G17" s="10"/>
    </row>
    <row r="18" spans="1:7" ht="18.75" x14ac:dyDescent="0.3">
      <c r="B18" s="10"/>
      <c r="C18" s="10" t="s">
        <v>65</v>
      </c>
      <c r="G18" s="10"/>
    </row>
    <row r="19" spans="1:7" ht="18.75" x14ac:dyDescent="0.3">
      <c r="B19" s="10"/>
    </row>
  </sheetData>
  <conditionalFormatting sqref="G7">
    <cfRule type="cellIs" dxfId="65" priority="32" operator="between">
      <formula>5.001</formula>
      <formula>9.999</formula>
    </cfRule>
    <cfRule type="cellIs" dxfId="64" priority="33" operator="greaterThan">
      <formula>10</formula>
    </cfRule>
    <cfRule type="cellIs" dxfId="63" priority="34" operator="between">
      <formula>5.00001</formula>
      <formula>9.999</formula>
    </cfRule>
    <cfRule type="cellIs" dxfId="62" priority="35" operator="between">
      <formula>0</formula>
      <formula>5</formula>
    </cfRule>
    <cfRule type="cellIs" dxfId="61" priority="36" operator="between">
      <formula>"0$N$5"</formula>
      <formula>5</formula>
    </cfRule>
  </conditionalFormatting>
  <conditionalFormatting sqref="I8">
    <cfRule type="cellIs" dxfId="60" priority="29" operator="greaterThan">
      <formula>3.5</formula>
    </cfRule>
    <cfRule type="cellIs" dxfId="59" priority="30" operator="between">
      <formula>2.5</formula>
      <formula>3.4999</formula>
    </cfRule>
    <cfRule type="cellIs" dxfId="58" priority="31" operator="between">
      <formula>0</formula>
      <formula>2.499</formula>
    </cfRule>
  </conditionalFormatting>
  <conditionalFormatting sqref="L8">
    <cfRule type="cellIs" dxfId="57" priority="26" operator="greaterThan">
      <formula>3.5</formula>
    </cfRule>
    <cfRule type="cellIs" dxfId="56" priority="27" operator="between">
      <formula>2.5</formula>
      <formula>3.4999</formula>
    </cfRule>
    <cfRule type="cellIs" dxfId="55" priority="28" operator="between">
      <formula>0</formula>
      <formula>2.499</formula>
    </cfRule>
  </conditionalFormatting>
  <conditionalFormatting sqref="G9">
    <cfRule type="cellIs" dxfId="54" priority="20" operator="lessThan">
      <formula>0.98</formula>
    </cfRule>
    <cfRule type="cellIs" dxfId="53" priority="21" operator="between">
      <formula>0.98</formula>
      <formula>0.99</formula>
    </cfRule>
    <cfRule type="cellIs" dxfId="52" priority="22" operator="greaterThan">
      <formula>0.99</formula>
    </cfRule>
  </conditionalFormatting>
  <conditionalFormatting sqref="I9">
    <cfRule type="cellIs" dxfId="51" priority="17" operator="lessThan">
      <formula>0.98</formula>
    </cfRule>
    <cfRule type="cellIs" dxfId="50" priority="18" operator="between">
      <formula>0.98</formula>
      <formula>0.99</formula>
    </cfRule>
    <cfRule type="cellIs" dxfId="49" priority="19" operator="greaterThan">
      <formula>0.99</formula>
    </cfRule>
  </conditionalFormatting>
  <conditionalFormatting sqref="L9">
    <cfRule type="cellIs" dxfId="48" priority="14" operator="lessThan">
      <formula>0.98</formula>
    </cfRule>
    <cfRule type="cellIs" dxfId="47" priority="15" operator="between">
      <formula>0.98</formula>
      <formula>0.99</formula>
    </cfRule>
    <cfRule type="cellIs" dxfId="46" priority="16" operator="greaterThan">
      <formula>0.99</formula>
    </cfRule>
  </conditionalFormatting>
  <conditionalFormatting sqref="I7">
    <cfRule type="cellIs" dxfId="45" priority="9" operator="between">
      <formula>5.001</formula>
      <formula>9.999</formula>
    </cfRule>
    <cfRule type="cellIs" dxfId="44" priority="10" operator="greaterThan">
      <formula>10</formula>
    </cfRule>
    <cfRule type="cellIs" dxfId="43" priority="11" operator="between">
      <formula>5.00001</formula>
      <formula>9.999</formula>
    </cfRule>
    <cfRule type="cellIs" dxfId="42" priority="12" operator="between">
      <formula>0</formula>
      <formula>5</formula>
    </cfRule>
    <cfRule type="cellIs" dxfId="41" priority="13" operator="between">
      <formula>"0$N$5"</formula>
      <formula>5</formula>
    </cfRule>
  </conditionalFormatting>
  <conditionalFormatting sqref="L7">
    <cfRule type="cellIs" dxfId="40" priority="4" operator="between">
      <formula>5.001</formula>
      <formula>9.999</formula>
    </cfRule>
    <cfRule type="cellIs" dxfId="39" priority="5" operator="greaterThan">
      <formula>10</formula>
    </cfRule>
    <cfRule type="cellIs" dxfId="38" priority="6" operator="between">
      <formula>5.00001</formula>
      <formula>9.999</formula>
    </cfRule>
    <cfRule type="cellIs" dxfId="37" priority="7" operator="between">
      <formula>0</formula>
      <formula>5</formula>
    </cfRule>
    <cfRule type="cellIs" dxfId="36" priority="8" operator="between">
      <formula>"0$N$5"</formula>
      <formula>5</formula>
    </cfRule>
  </conditionalFormatting>
  <conditionalFormatting sqref="G8">
    <cfRule type="cellIs" dxfId="35" priority="1" operator="greaterThan">
      <formula>3.5</formula>
    </cfRule>
    <cfRule type="cellIs" dxfId="34" priority="2" operator="between">
      <formula>2.5</formula>
      <formula>3.4999</formula>
    </cfRule>
    <cfRule type="cellIs" dxfId="33" priority="3" operator="between">
      <formula>0</formula>
      <formula>2.499</formula>
    </cfRule>
  </conditionalFormatting>
  <pageMargins left="0.25" right="0.25" top="0.75" bottom="0.75" header="0.3" footer="0.3"/>
  <pageSetup paperSize="9" scale="62" orientation="portrait" r:id="rId1"/>
  <headerFooter>
    <oddHeader>&amp;C&amp;20
Rapport Groeifactor berekening op basis van meting mijtval per dag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showGridLines="0" view="pageLayout" zoomScale="90" zoomScaleNormal="100" zoomScalePageLayoutView="90" workbookViewId="0">
      <selection activeCell="A17" sqref="A17"/>
    </sheetView>
  </sheetViews>
  <sheetFormatPr defaultRowHeight="15" x14ac:dyDescent="0.25"/>
  <cols>
    <col min="10" max="10" width="9.42578125" customWidth="1"/>
    <col min="12" max="12" width="9.42578125" customWidth="1"/>
  </cols>
  <sheetData>
    <row r="1" spans="1:14" ht="18.75" x14ac:dyDescent="0.3">
      <c r="C1" s="10" t="s">
        <v>47</v>
      </c>
      <c r="D1" s="10" t="str">
        <f>+invoerblad!B1</f>
        <v>Volk 1</v>
      </c>
    </row>
    <row r="2" spans="1:14" ht="18.75" x14ac:dyDescent="0.3">
      <c r="C2" s="10" t="s">
        <v>48</v>
      </c>
      <c r="D2" s="10" t="str">
        <f>+invoerblad!B2</f>
        <v>Naam</v>
      </c>
    </row>
    <row r="3" spans="1:14" ht="18.75" x14ac:dyDescent="0.3">
      <c r="C3" s="10" t="s">
        <v>49</v>
      </c>
      <c r="D3" s="10" t="str">
        <f>+invoerblad!B3</f>
        <v>Locatie</v>
      </c>
    </row>
    <row r="5" spans="1:14" ht="18.75" x14ac:dyDescent="0.3">
      <c r="B5" s="10" t="s">
        <v>50</v>
      </c>
      <c r="J5" s="43">
        <f>invoerblad!A8</f>
        <v>43497</v>
      </c>
      <c r="K5" s="6" t="s">
        <v>51</v>
      </c>
      <c r="L5" s="43">
        <f>invoerblad!A97</f>
        <v>43586</v>
      </c>
    </row>
    <row r="6" spans="1:14" ht="18.75" x14ac:dyDescent="0.3">
      <c r="B6" s="10"/>
      <c r="G6" s="47" t="s">
        <v>52</v>
      </c>
      <c r="H6" s="46"/>
      <c r="I6" s="51" t="s">
        <v>116</v>
      </c>
      <c r="J6" s="50"/>
      <c r="K6" s="52"/>
      <c r="L6" s="49" t="s">
        <v>53</v>
      </c>
      <c r="M6" s="48"/>
      <c r="N6" s="46"/>
    </row>
    <row r="7" spans="1:14" ht="18.75" x14ac:dyDescent="0.3">
      <c r="B7" s="10" t="s">
        <v>54</v>
      </c>
      <c r="G7" s="53">
        <f ca="1">+rekenblad!Z2</f>
        <v>0</v>
      </c>
      <c r="H7" s="54" t="s">
        <v>55</v>
      </c>
      <c r="I7" s="53">
        <f ca="1">+rekenblad!Z2</f>
        <v>0</v>
      </c>
      <c r="J7" s="48" t="s">
        <v>55</v>
      </c>
      <c r="K7" s="46"/>
      <c r="L7" s="53">
        <f ca="1">+rekenblad!Z2</f>
        <v>0</v>
      </c>
      <c r="M7" s="48" t="s">
        <v>55</v>
      </c>
      <c r="N7" s="46"/>
    </row>
    <row r="8" spans="1:14" ht="18.75" x14ac:dyDescent="0.3">
      <c r="B8" s="10" t="s">
        <v>56</v>
      </c>
      <c r="G8" s="53">
        <f ca="1">+rekenblad!AB3</f>
        <v>0</v>
      </c>
      <c r="H8" s="46" t="s">
        <v>57</v>
      </c>
      <c r="I8" s="55" t="e">
        <f ca="1">rekenblad!AB2*100</f>
        <v>#NUM!</v>
      </c>
      <c r="J8" s="44" t="s">
        <v>57</v>
      </c>
      <c r="K8" s="45"/>
      <c r="L8" s="53" t="e">
        <f ca="1">rekenblad!AB4*100</f>
        <v>#DIV/0!</v>
      </c>
      <c r="M8" s="48" t="s">
        <v>57</v>
      </c>
      <c r="N8" s="46"/>
    </row>
    <row r="9" spans="1:14" ht="18.75" x14ac:dyDescent="0.3">
      <c r="B9" s="10" t="s">
        <v>58</v>
      </c>
      <c r="G9" s="57" t="e">
        <f ca="1">+rekenblad!AA3</f>
        <v>#DIV/0!</v>
      </c>
      <c r="H9" s="45"/>
      <c r="I9" s="57" t="e">
        <f ca="1">rekenblad!AA2</f>
        <v>#NUM!</v>
      </c>
      <c r="J9" s="44"/>
      <c r="K9" s="45"/>
      <c r="L9" s="57" t="e">
        <f ca="1">rekenblad!AA4</f>
        <v>#DIV/0!</v>
      </c>
      <c r="M9" s="44"/>
      <c r="N9" s="45"/>
    </row>
    <row r="10" spans="1:14" ht="18.75" x14ac:dyDescent="0.3">
      <c r="B10" s="10"/>
      <c r="G10" s="10"/>
    </row>
    <row r="11" spans="1:14" ht="18.75" x14ac:dyDescent="0.3">
      <c r="B11" s="10" t="s">
        <v>59</v>
      </c>
      <c r="G11" s="10"/>
    </row>
    <row r="12" spans="1:14" ht="18.75" x14ac:dyDescent="0.3">
      <c r="B12" s="10"/>
      <c r="C12" s="10" t="s">
        <v>60</v>
      </c>
      <c r="G12" s="10"/>
    </row>
    <row r="13" spans="1:14" ht="18.75" x14ac:dyDescent="0.3">
      <c r="A13" s="62" t="s">
        <v>61</v>
      </c>
      <c r="B13" s="10" t="s">
        <v>122</v>
      </c>
      <c r="G13" s="10"/>
    </row>
    <row r="14" spans="1:14" ht="18.75" x14ac:dyDescent="0.3">
      <c r="B14" s="10"/>
      <c r="C14" s="10" t="s">
        <v>62</v>
      </c>
      <c r="G14" s="10"/>
    </row>
    <row r="15" spans="1:14" ht="18.75" x14ac:dyDescent="0.3">
      <c r="B15" s="10"/>
      <c r="C15" s="10" t="s">
        <v>118</v>
      </c>
      <c r="G15" s="10"/>
    </row>
    <row r="16" spans="1:14" ht="18.75" x14ac:dyDescent="0.3">
      <c r="A16" s="64" t="s">
        <v>63</v>
      </c>
      <c r="B16" s="10" t="s">
        <v>124</v>
      </c>
      <c r="G16" s="10"/>
    </row>
    <row r="17" spans="1:7" ht="18.75" x14ac:dyDescent="0.3">
      <c r="A17" s="63" t="s">
        <v>64</v>
      </c>
      <c r="B17" s="10" t="s">
        <v>120</v>
      </c>
      <c r="G17" s="10"/>
    </row>
    <row r="18" spans="1:7" ht="18.75" x14ac:dyDescent="0.3">
      <c r="B18" s="10"/>
      <c r="C18" s="10" t="s">
        <v>121</v>
      </c>
      <c r="G18" s="10"/>
    </row>
    <row r="19" spans="1:7" ht="18.75" x14ac:dyDescent="0.3">
      <c r="B19" s="10"/>
    </row>
  </sheetData>
  <conditionalFormatting sqref="G7">
    <cfRule type="cellIs" dxfId="32" priority="29" operator="between">
      <formula>5.001</formula>
      <formula>9.999</formula>
    </cfRule>
    <cfRule type="cellIs" dxfId="31" priority="30" operator="greaterThan">
      <formula>10</formula>
    </cfRule>
    <cfRule type="cellIs" dxfId="30" priority="31" operator="between">
      <formula>5.00001</formula>
      <formula>9.999</formula>
    </cfRule>
    <cfRule type="cellIs" dxfId="29" priority="32" operator="between">
      <formula>0</formula>
      <formula>5</formula>
    </cfRule>
    <cfRule type="cellIs" dxfId="28" priority="33" operator="between">
      <formula>"0$N$5"</formula>
      <formula>5</formula>
    </cfRule>
  </conditionalFormatting>
  <conditionalFormatting sqref="I8">
    <cfRule type="cellIs" dxfId="27" priority="26" operator="greaterThan">
      <formula>3.5</formula>
    </cfRule>
    <cfRule type="cellIs" dxfId="26" priority="27" operator="between">
      <formula>2.5</formula>
      <formula>3.4999</formula>
    </cfRule>
    <cfRule type="cellIs" dxfId="25" priority="28" operator="between">
      <formula>0</formula>
      <formula>2.499</formula>
    </cfRule>
  </conditionalFormatting>
  <conditionalFormatting sqref="L8">
    <cfRule type="cellIs" dxfId="24" priority="23" operator="greaterThan">
      <formula>3.5</formula>
    </cfRule>
    <cfRule type="cellIs" dxfId="23" priority="24" operator="between">
      <formula>2.5</formula>
      <formula>3.4999</formula>
    </cfRule>
    <cfRule type="cellIs" dxfId="22" priority="25" operator="between">
      <formula>0</formula>
      <formula>2.499</formula>
    </cfRule>
  </conditionalFormatting>
  <conditionalFormatting sqref="G8">
    <cfRule type="cellIs" dxfId="21" priority="20" operator="greaterThan">
      <formula>3.5</formula>
    </cfRule>
    <cfRule type="cellIs" dxfId="20" priority="21" operator="between">
      <formula>2.5</formula>
      <formula>3.4999</formula>
    </cfRule>
    <cfRule type="cellIs" dxfId="19" priority="22" operator="between">
      <formula>0</formula>
      <formula>2.499</formula>
    </cfRule>
  </conditionalFormatting>
  <conditionalFormatting sqref="G9">
    <cfRule type="cellIs" dxfId="18" priority="17" operator="lessThan">
      <formula>0.98</formula>
    </cfRule>
    <cfRule type="cellIs" dxfId="17" priority="18" operator="between">
      <formula>0.98</formula>
      <formula>0.99</formula>
    </cfRule>
    <cfRule type="cellIs" dxfId="16" priority="19" operator="greaterThan">
      <formula>0.99</formula>
    </cfRule>
  </conditionalFormatting>
  <conditionalFormatting sqref="I9">
    <cfRule type="cellIs" dxfId="15" priority="14" operator="lessThan">
      <formula>0.98</formula>
    </cfRule>
    <cfRule type="cellIs" dxfId="14" priority="15" operator="between">
      <formula>0.98</formula>
      <formula>0.99</formula>
    </cfRule>
    <cfRule type="cellIs" dxfId="13" priority="16" operator="greaterThan">
      <formula>0.99</formula>
    </cfRule>
  </conditionalFormatting>
  <conditionalFormatting sqref="L9">
    <cfRule type="cellIs" dxfId="12" priority="11" operator="lessThan">
      <formula>0.98</formula>
    </cfRule>
    <cfRule type="cellIs" dxfId="11" priority="12" operator="between">
      <formula>0.98</formula>
      <formula>0.99</formula>
    </cfRule>
    <cfRule type="cellIs" dxfId="10" priority="13" operator="greaterThan">
      <formula>0.99</formula>
    </cfRule>
  </conditionalFormatting>
  <conditionalFormatting sqref="I7">
    <cfRule type="cellIs" dxfId="9" priority="6" operator="between">
      <formula>5.001</formula>
      <formula>9.999</formula>
    </cfRule>
    <cfRule type="cellIs" dxfId="8" priority="7" operator="greaterThan">
      <formula>10</formula>
    </cfRule>
    <cfRule type="cellIs" dxfId="7" priority="8" operator="between">
      <formula>5.00001</formula>
      <formula>9.999</formula>
    </cfRule>
    <cfRule type="cellIs" dxfId="6" priority="9" operator="between">
      <formula>0</formula>
      <formula>5</formula>
    </cfRule>
    <cfRule type="cellIs" dxfId="5" priority="10" operator="between">
      <formula>"0$N$5"</formula>
      <formula>5</formula>
    </cfRule>
  </conditionalFormatting>
  <conditionalFormatting sqref="L7">
    <cfRule type="cellIs" dxfId="4" priority="1" operator="between">
      <formula>5.001</formula>
      <formula>9.999</formula>
    </cfRule>
    <cfRule type="cellIs" dxfId="3" priority="2" operator="greaterThan">
      <formula>10</formula>
    </cfRule>
    <cfRule type="cellIs" dxfId="2" priority="3" operator="between">
      <formula>5.00001</formula>
      <formula>9.999</formula>
    </cfRule>
    <cfRule type="cellIs" dxfId="1" priority="4" operator="between">
      <formula>0</formula>
      <formula>5</formula>
    </cfRule>
    <cfRule type="cellIs" dxfId="0" priority="5" operator="between">
      <formula>"0$N$5"</formula>
      <formula>5</formula>
    </cfRule>
  </conditionalFormatting>
  <pageMargins left="0.25" right="0.25" top="0.75" bottom="0.75" header="0.3" footer="0.3"/>
  <pageSetup paperSize="9" scale="62" orientation="portrait" r:id="rId1"/>
  <headerFooter>
    <oddHeader>&amp;C&amp;20
Rapport Groeifactor berekening op basis van meting mijtval per dag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L323"/>
  <sheetViews>
    <sheetView topLeftCell="O1" workbookViewId="0">
      <pane ySplit="1" topLeftCell="A222" activePane="bottomLeft" state="frozen"/>
      <selection pane="bottomLeft" activeCell="AA161" sqref="AA161:AA248"/>
    </sheetView>
  </sheetViews>
  <sheetFormatPr defaultRowHeight="15" x14ac:dyDescent="0.25"/>
  <cols>
    <col min="1" max="1" width="28.140625" bestFit="1" customWidth="1"/>
    <col min="2" max="2" width="12" bestFit="1" customWidth="1"/>
    <col min="3" max="4" width="12.28515625" bestFit="1" customWidth="1"/>
    <col min="5" max="6" width="10.7109375" bestFit="1" customWidth="1"/>
    <col min="7" max="7" width="13.85546875" bestFit="1" customWidth="1"/>
    <col min="8" max="8" width="11.85546875" bestFit="1" customWidth="1"/>
    <col min="9" max="9" width="10.7109375" customWidth="1"/>
    <col min="10" max="10" width="13.85546875" bestFit="1" customWidth="1"/>
    <col min="11" max="11" width="10.7109375" bestFit="1" customWidth="1"/>
    <col min="12" max="12" width="13.85546875" bestFit="1" customWidth="1"/>
    <col min="13" max="13" width="10.7109375" bestFit="1" customWidth="1"/>
    <col min="14" max="14" width="12.42578125" bestFit="1" customWidth="1"/>
    <col min="15" max="15" width="11.85546875" bestFit="1" customWidth="1"/>
    <col min="16" max="16" width="10.7109375" bestFit="1" customWidth="1"/>
    <col min="17" max="17" width="13.85546875" bestFit="1" customWidth="1"/>
    <col min="18" max="19" width="10.7109375" bestFit="1" customWidth="1"/>
    <col min="20" max="20" width="11.140625" bestFit="1" customWidth="1"/>
    <col min="21" max="21" width="10.7109375" bestFit="1" customWidth="1"/>
    <col min="22" max="22" width="15" style="6" bestFit="1" customWidth="1"/>
    <col min="23" max="23" width="15" style="6" customWidth="1"/>
    <col min="24" max="24" width="10.7109375" style="6" bestFit="1" customWidth="1"/>
    <col min="25" max="25" width="11.5703125" style="6" bestFit="1" customWidth="1"/>
    <col min="26" max="26" width="15" style="6" bestFit="1" customWidth="1"/>
    <col min="27" max="27" width="12.28515625" style="6" bestFit="1" customWidth="1"/>
    <col min="28" max="28" width="11.28515625" bestFit="1" customWidth="1"/>
    <col min="29" max="29" width="14.42578125" bestFit="1" customWidth="1"/>
    <col min="30" max="31" width="15" bestFit="1" customWidth="1"/>
  </cols>
  <sheetData>
    <row r="1" spans="1:31" x14ac:dyDescent="0.25">
      <c r="A1" s="17" t="s">
        <v>0</v>
      </c>
      <c r="B1" s="27" t="s">
        <v>66</v>
      </c>
      <c r="C1" s="27" t="s">
        <v>67</v>
      </c>
      <c r="D1" s="24" t="s">
        <v>68</v>
      </c>
      <c r="E1" s="24" t="s">
        <v>69</v>
      </c>
      <c r="F1" s="24" t="s">
        <v>70</v>
      </c>
      <c r="G1" s="24" t="s">
        <v>71</v>
      </c>
      <c r="H1" s="24" t="s">
        <v>72</v>
      </c>
      <c r="I1" s="27" t="s">
        <v>73</v>
      </c>
      <c r="J1" s="24" t="s">
        <v>74</v>
      </c>
      <c r="K1" s="27" t="s">
        <v>75</v>
      </c>
      <c r="L1" s="24" t="s">
        <v>76</v>
      </c>
      <c r="M1" s="28" t="s">
        <v>77</v>
      </c>
      <c r="N1" s="27" t="s">
        <v>78</v>
      </c>
      <c r="O1" s="24" t="s">
        <v>70</v>
      </c>
      <c r="P1" s="28" t="s">
        <v>77</v>
      </c>
      <c r="Q1" s="24" t="s">
        <v>79</v>
      </c>
      <c r="R1" s="24" t="s">
        <v>80</v>
      </c>
      <c r="S1" s="24" t="s">
        <v>70</v>
      </c>
      <c r="T1" s="24" t="s">
        <v>81</v>
      </c>
      <c r="U1" s="24" t="s">
        <v>82</v>
      </c>
      <c r="V1" s="24" t="s">
        <v>83</v>
      </c>
      <c r="W1" s="24" t="s">
        <v>84</v>
      </c>
      <c r="X1" s="24" t="s">
        <v>85</v>
      </c>
      <c r="Y1" s="24" t="s">
        <v>86</v>
      </c>
      <c r="Z1" s="24" t="s">
        <v>87</v>
      </c>
      <c r="AA1" s="28" t="s">
        <v>88</v>
      </c>
      <c r="AB1" s="24" t="s">
        <v>89</v>
      </c>
      <c r="AC1" s="28" t="s">
        <v>90</v>
      </c>
      <c r="AD1" s="24" t="s">
        <v>91</v>
      </c>
      <c r="AE1" s="24" t="s">
        <v>92</v>
      </c>
    </row>
    <row r="2" spans="1:31" x14ac:dyDescent="0.25">
      <c r="A2" s="17" t="s">
        <v>5</v>
      </c>
      <c r="B2" s="24" t="s">
        <v>93</v>
      </c>
      <c r="C2" s="24" t="s">
        <v>93</v>
      </c>
      <c r="D2" s="24" t="s">
        <v>93</v>
      </c>
      <c r="E2" s="24" t="s">
        <v>93</v>
      </c>
      <c r="F2" s="24" t="s">
        <v>93</v>
      </c>
      <c r="G2" s="24" t="s">
        <v>93</v>
      </c>
      <c r="H2" s="24" t="s">
        <v>93</v>
      </c>
      <c r="I2" s="24" t="s">
        <v>93</v>
      </c>
      <c r="J2" s="24" t="s">
        <v>93</v>
      </c>
      <c r="K2" s="24" t="s">
        <v>93</v>
      </c>
      <c r="L2" s="24" t="s">
        <v>93</v>
      </c>
      <c r="M2" s="24" t="s">
        <v>93</v>
      </c>
      <c r="N2" s="24" t="s">
        <v>93</v>
      </c>
      <c r="O2" s="24" t="s">
        <v>93</v>
      </c>
      <c r="P2" s="24" t="s">
        <v>93</v>
      </c>
      <c r="Q2" s="24" t="s">
        <v>94</v>
      </c>
      <c r="R2" s="24" t="s">
        <v>93</v>
      </c>
      <c r="S2" s="24" t="s">
        <v>93</v>
      </c>
      <c r="T2" s="24" t="s">
        <v>93</v>
      </c>
      <c r="U2" s="24" t="s">
        <v>95</v>
      </c>
      <c r="V2" s="24" t="s">
        <v>94</v>
      </c>
      <c r="W2" s="24" t="s">
        <v>93</v>
      </c>
      <c r="X2" s="24" t="s">
        <v>95</v>
      </c>
      <c r="Y2" s="24" t="s">
        <v>93</v>
      </c>
      <c r="Z2" s="24" t="s">
        <v>94</v>
      </c>
      <c r="AA2" s="24" t="s">
        <v>93</v>
      </c>
      <c r="AB2" s="24" t="s">
        <v>93</v>
      </c>
      <c r="AC2" s="24" t="s">
        <v>93</v>
      </c>
      <c r="AD2" s="24" t="s">
        <v>94</v>
      </c>
      <c r="AE2" s="24" t="s">
        <v>93</v>
      </c>
    </row>
    <row r="3" spans="1:31" x14ac:dyDescent="0.25">
      <c r="A3" s="17" t="s">
        <v>7</v>
      </c>
      <c r="B3" s="27" t="s">
        <v>96</v>
      </c>
      <c r="C3" s="27" t="s">
        <v>96</v>
      </c>
      <c r="D3" s="28" t="s">
        <v>96</v>
      </c>
      <c r="E3" s="28" t="s">
        <v>96</v>
      </c>
      <c r="F3" s="28" t="s">
        <v>96</v>
      </c>
      <c r="G3" s="27" t="s">
        <v>96</v>
      </c>
      <c r="H3" s="27" t="s">
        <v>96</v>
      </c>
      <c r="I3" s="27" t="s">
        <v>96</v>
      </c>
      <c r="J3" s="28" t="s">
        <v>96</v>
      </c>
      <c r="K3" s="28" t="s">
        <v>96</v>
      </c>
      <c r="L3" s="28" t="s">
        <v>97</v>
      </c>
      <c r="M3" s="27" t="s">
        <v>96</v>
      </c>
      <c r="N3" s="27" t="s">
        <v>96</v>
      </c>
      <c r="O3" s="28" t="s">
        <v>96</v>
      </c>
      <c r="P3" s="28" t="s">
        <v>96</v>
      </c>
      <c r="Q3" s="28" t="s">
        <v>96</v>
      </c>
      <c r="R3" s="28" t="s">
        <v>96</v>
      </c>
      <c r="S3" s="28" t="s">
        <v>96</v>
      </c>
      <c r="T3" s="28" t="s">
        <v>96</v>
      </c>
      <c r="U3" s="27" t="s">
        <v>98</v>
      </c>
      <c r="V3" s="28" t="s">
        <v>98</v>
      </c>
      <c r="W3" s="27" t="s">
        <v>98</v>
      </c>
      <c r="X3" s="27" t="s">
        <v>98</v>
      </c>
      <c r="Y3" s="27" t="s">
        <v>98</v>
      </c>
      <c r="Z3" s="27" t="s">
        <v>98</v>
      </c>
      <c r="AA3" s="27" t="s">
        <v>98</v>
      </c>
      <c r="AB3" s="27" t="s">
        <v>98</v>
      </c>
      <c r="AC3" s="27" t="s">
        <v>98</v>
      </c>
      <c r="AD3" s="28" t="s">
        <v>98</v>
      </c>
      <c r="AE3" s="27" t="s">
        <v>98</v>
      </c>
    </row>
    <row r="4" spans="1:31" x14ac:dyDescent="0.25">
      <c r="A4" s="17"/>
      <c r="B4" s="19"/>
    </row>
    <row r="5" spans="1:31" x14ac:dyDescent="0.25">
      <c r="A5" s="18" t="s">
        <v>9</v>
      </c>
      <c r="B5" s="14" t="s">
        <v>11</v>
      </c>
    </row>
    <row r="6" spans="1:31" x14ac:dyDescent="0.25">
      <c r="A6" s="17">
        <f>+A7-1</f>
        <v>41881</v>
      </c>
      <c r="B6" s="20"/>
    </row>
    <row r="7" spans="1:31" x14ac:dyDescent="0.25">
      <c r="A7" s="17">
        <f>+A8-1</f>
        <v>41882</v>
      </c>
      <c r="B7" s="20"/>
    </row>
    <row r="8" spans="1:31" x14ac:dyDescent="0.25">
      <c r="A8" s="25">
        <v>41883</v>
      </c>
      <c r="B8" s="26">
        <v>500</v>
      </c>
      <c r="C8" s="6">
        <v>56</v>
      </c>
      <c r="D8" s="6" t="s">
        <v>99</v>
      </c>
      <c r="E8" s="6">
        <v>43</v>
      </c>
      <c r="F8" s="6" t="s">
        <v>99</v>
      </c>
      <c r="G8" s="6" t="s">
        <v>99</v>
      </c>
      <c r="H8" s="6" t="s">
        <v>99</v>
      </c>
      <c r="I8" s="6" t="s">
        <v>99</v>
      </c>
      <c r="J8" s="6" t="s">
        <v>99</v>
      </c>
      <c r="K8" s="6">
        <v>37</v>
      </c>
      <c r="L8" s="6" t="s">
        <v>99</v>
      </c>
      <c r="M8" s="6">
        <v>47</v>
      </c>
      <c r="N8" s="6" t="s">
        <v>99</v>
      </c>
      <c r="O8" s="6" t="s">
        <v>99</v>
      </c>
      <c r="P8" s="6">
        <v>500</v>
      </c>
      <c r="Q8" s="6" t="s">
        <v>99</v>
      </c>
      <c r="R8" s="6" t="s">
        <v>99</v>
      </c>
      <c r="S8" s="6" t="s">
        <v>99</v>
      </c>
      <c r="T8" s="6" t="s">
        <v>99</v>
      </c>
    </row>
    <row r="9" spans="1:31" x14ac:dyDescent="0.25">
      <c r="A9" s="17">
        <f>+A8+1</f>
        <v>41884</v>
      </c>
      <c r="B9" s="2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1:31" x14ac:dyDescent="0.25">
      <c r="A10" s="17">
        <f t="shared" ref="A10:A73" si="0">+A9+1</f>
        <v>41885</v>
      </c>
      <c r="B10" s="2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1:31" x14ac:dyDescent="0.25">
      <c r="A11" s="17">
        <f t="shared" si="0"/>
        <v>41886</v>
      </c>
      <c r="B11" s="24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1:31" x14ac:dyDescent="0.25">
      <c r="A12" s="17">
        <f t="shared" si="0"/>
        <v>41887</v>
      </c>
      <c r="B12" s="24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1:31" x14ac:dyDescent="0.25">
      <c r="A13" s="17">
        <f t="shared" si="0"/>
        <v>41888</v>
      </c>
      <c r="B13" s="24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1:31" x14ac:dyDescent="0.25">
      <c r="A14" s="17">
        <f t="shared" si="0"/>
        <v>41889</v>
      </c>
      <c r="B14" s="24">
        <v>500</v>
      </c>
      <c r="C14" s="6">
        <v>27</v>
      </c>
      <c r="D14" s="6">
        <v>17</v>
      </c>
      <c r="E14" s="6">
        <v>61</v>
      </c>
      <c r="F14" s="6" t="s">
        <v>99</v>
      </c>
      <c r="G14" s="6" t="s">
        <v>99</v>
      </c>
      <c r="H14" s="6">
        <v>500</v>
      </c>
      <c r="I14" s="6" t="s">
        <v>99</v>
      </c>
      <c r="J14" s="6" t="s">
        <v>99</v>
      </c>
      <c r="K14" s="6">
        <v>47</v>
      </c>
      <c r="L14" s="6" t="s">
        <v>99</v>
      </c>
      <c r="M14" s="6">
        <v>21</v>
      </c>
      <c r="N14" s="6" t="s">
        <v>99</v>
      </c>
      <c r="O14" s="6" t="s">
        <v>99</v>
      </c>
      <c r="P14" s="6">
        <v>500</v>
      </c>
      <c r="Q14" s="6" t="s">
        <v>99</v>
      </c>
      <c r="R14" s="6">
        <v>3</v>
      </c>
      <c r="S14" s="6">
        <v>54</v>
      </c>
      <c r="T14" s="6" t="s">
        <v>99</v>
      </c>
      <c r="W14" s="6">
        <v>31</v>
      </c>
      <c r="Z14" s="6">
        <v>7</v>
      </c>
      <c r="AA14" s="6">
        <v>108</v>
      </c>
      <c r="AB14" s="6">
        <v>500</v>
      </c>
      <c r="AC14" s="6">
        <v>46</v>
      </c>
    </row>
    <row r="15" spans="1:31" x14ac:dyDescent="0.25">
      <c r="A15" s="17">
        <f t="shared" si="0"/>
        <v>41890</v>
      </c>
      <c r="B15" s="24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1:31" x14ac:dyDescent="0.25">
      <c r="A16" s="17">
        <f t="shared" si="0"/>
        <v>41891</v>
      </c>
      <c r="B16" s="24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</row>
    <row r="17" spans="1:30" x14ac:dyDescent="0.25">
      <c r="A17" s="17">
        <f t="shared" si="0"/>
        <v>41892</v>
      </c>
      <c r="B17" s="24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1:30" x14ac:dyDescent="0.25">
      <c r="A18" s="17">
        <f t="shared" si="0"/>
        <v>41893</v>
      </c>
      <c r="B18" s="24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1:30" x14ac:dyDescent="0.25">
      <c r="A19" s="17">
        <f t="shared" si="0"/>
        <v>41894</v>
      </c>
      <c r="B19" s="24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</row>
    <row r="20" spans="1:30" x14ac:dyDescent="0.25">
      <c r="A20" s="17">
        <f t="shared" si="0"/>
        <v>41895</v>
      </c>
      <c r="B20" s="24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1:30" x14ac:dyDescent="0.25">
      <c r="A21" s="17">
        <f t="shared" si="0"/>
        <v>41896</v>
      </c>
      <c r="B21" s="24">
        <v>500</v>
      </c>
      <c r="C21" s="6">
        <v>15</v>
      </c>
      <c r="D21" s="6">
        <v>8</v>
      </c>
      <c r="E21" s="6">
        <v>64</v>
      </c>
      <c r="F21" s="6">
        <v>500</v>
      </c>
      <c r="G21" s="6">
        <v>0</v>
      </c>
      <c r="H21" s="6">
        <v>500</v>
      </c>
      <c r="I21" s="6"/>
      <c r="J21" s="6"/>
      <c r="K21" s="6">
        <v>75</v>
      </c>
      <c r="L21" s="6"/>
      <c r="M21" s="6">
        <v>15</v>
      </c>
      <c r="N21" s="6"/>
      <c r="O21" s="6"/>
      <c r="P21" s="6">
        <v>500</v>
      </c>
      <c r="Q21" s="6"/>
      <c r="R21" s="6">
        <v>15</v>
      </c>
      <c r="S21" s="6">
        <v>71</v>
      </c>
      <c r="W21" s="6">
        <v>40</v>
      </c>
      <c r="Y21" s="6">
        <v>121</v>
      </c>
      <c r="Z21" s="6">
        <v>13</v>
      </c>
      <c r="AA21" s="6">
        <v>138</v>
      </c>
      <c r="AB21" s="6">
        <v>500</v>
      </c>
      <c r="AC21" s="6">
        <v>129</v>
      </c>
    </row>
    <row r="22" spans="1:30" x14ac:dyDescent="0.25">
      <c r="A22" s="17">
        <f t="shared" si="0"/>
        <v>41897</v>
      </c>
      <c r="B22" s="24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</row>
    <row r="23" spans="1:30" x14ac:dyDescent="0.25">
      <c r="A23" s="17">
        <f t="shared" si="0"/>
        <v>41898</v>
      </c>
      <c r="B23" s="24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</row>
    <row r="24" spans="1:30" x14ac:dyDescent="0.25">
      <c r="A24" s="17">
        <f t="shared" si="0"/>
        <v>41899</v>
      </c>
      <c r="B24" s="24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</row>
    <row r="25" spans="1:30" x14ac:dyDescent="0.25">
      <c r="A25" s="17">
        <f t="shared" si="0"/>
        <v>41900</v>
      </c>
      <c r="B25" s="24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</row>
    <row r="26" spans="1:30" x14ac:dyDescent="0.25">
      <c r="A26" s="17">
        <f t="shared" si="0"/>
        <v>41901</v>
      </c>
      <c r="B26" s="24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</row>
    <row r="27" spans="1:30" x14ac:dyDescent="0.25">
      <c r="A27" s="17">
        <f t="shared" si="0"/>
        <v>41902</v>
      </c>
      <c r="B27" s="24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</row>
    <row r="28" spans="1:30" x14ac:dyDescent="0.25">
      <c r="A28" s="17">
        <f t="shared" si="0"/>
        <v>41903</v>
      </c>
      <c r="B28" s="24">
        <v>500</v>
      </c>
      <c r="C28" s="6">
        <v>27</v>
      </c>
      <c r="D28" s="6">
        <v>8</v>
      </c>
      <c r="E28" s="6">
        <v>75</v>
      </c>
      <c r="F28" s="6">
        <v>500</v>
      </c>
      <c r="G28" s="6">
        <v>2</v>
      </c>
      <c r="H28" s="6">
        <v>500</v>
      </c>
      <c r="I28" s="6"/>
      <c r="J28" s="6"/>
      <c r="K28" s="6">
        <v>71</v>
      </c>
      <c r="L28" s="6"/>
      <c r="M28" s="6">
        <v>45</v>
      </c>
      <c r="N28" s="6">
        <v>157</v>
      </c>
      <c r="O28" s="6"/>
      <c r="P28" s="6">
        <v>500</v>
      </c>
      <c r="Q28" s="6"/>
      <c r="R28" s="6">
        <v>30</v>
      </c>
      <c r="S28" s="6">
        <v>500</v>
      </c>
      <c r="W28" s="6">
        <v>69</v>
      </c>
      <c r="Y28" s="6">
        <v>40</v>
      </c>
      <c r="Z28" s="6">
        <v>57</v>
      </c>
      <c r="AA28" s="6">
        <v>243</v>
      </c>
      <c r="AB28" s="6">
        <v>500</v>
      </c>
      <c r="AC28" s="6">
        <v>500</v>
      </c>
      <c r="AD28" s="6">
        <v>35</v>
      </c>
    </row>
    <row r="29" spans="1:30" x14ac:dyDescent="0.25">
      <c r="A29" s="17">
        <f t="shared" si="0"/>
        <v>41904</v>
      </c>
      <c r="B29" s="24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</row>
    <row r="30" spans="1:30" x14ac:dyDescent="0.25">
      <c r="A30" s="17">
        <f t="shared" si="0"/>
        <v>41905</v>
      </c>
      <c r="B30" s="24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</row>
    <row r="31" spans="1:30" x14ac:dyDescent="0.25">
      <c r="A31" s="17">
        <f t="shared" si="0"/>
        <v>41906</v>
      </c>
      <c r="B31" s="24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</row>
    <row r="32" spans="1:30" x14ac:dyDescent="0.25">
      <c r="A32" s="17">
        <f t="shared" si="0"/>
        <v>41907</v>
      </c>
      <c r="B32" s="24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</row>
    <row r="33" spans="1:31" x14ac:dyDescent="0.25">
      <c r="A33" s="17">
        <f t="shared" si="0"/>
        <v>41908</v>
      </c>
      <c r="B33" s="24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</row>
    <row r="34" spans="1:31" x14ac:dyDescent="0.25">
      <c r="A34" s="17">
        <f t="shared" si="0"/>
        <v>41909</v>
      </c>
      <c r="B34" s="24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</row>
    <row r="35" spans="1:31" x14ac:dyDescent="0.25">
      <c r="A35" s="17">
        <f t="shared" si="0"/>
        <v>41910</v>
      </c>
      <c r="B35" s="24">
        <v>500</v>
      </c>
      <c r="C35" s="6">
        <v>38</v>
      </c>
      <c r="D35" s="6">
        <v>3</v>
      </c>
      <c r="E35" s="6">
        <v>116</v>
      </c>
      <c r="F35" s="6">
        <v>500</v>
      </c>
      <c r="G35" s="6">
        <v>3</v>
      </c>
      <c r="H35" s="6">
        <v>500</v>
      </c>
      <c r="I35" s="6"/>
      <c r="J35" s="6"/>
      <c r="K35" s="6">
        <v>105</v>
      </c>
      <c r="L35" s="6"/>
      <c r="M35" s="6">
        <v>71</v>
      </c>
      <c r="N35" s="6">
        <v>205</v>
      </c>
      <c r="O35" s="6"/>
      <c r="P35" s="6">
        <v>500</v>
      </c>
      <c r="Q35" s="6"/>
      <c r="R35" s="6">
        <v>13</v>
      </c>
      <c r="S35" s="6">
        <v>500</v>
      </c>
      <c r="W35" s="6">
        <v>81</v>
      </c>
      <c r="X35" s="6">
        <v>500</v>
      </c>
      <c r="Y35" s="6">
        <v>22</v>
      </c>
      <c r="Z35" s="6">
        <v>22</v>
      </c>
      <c r="AA35" s="6">
        <v>500</v>
      </c>
      <c r="AB35" s="6">
        <v>500</v>
      </c>
      <c r="AC35" s="6">
        <v>500</v>
      </c>
      <c r="AD35" s="6">
        <v>57</v>
      </c>
    </row>
    <row r="36" spans="1:31" x14ac:dyDescent="0.25">
      <c r="A36" s="17">
        <f t="shared" si="0"/>
        <v>41911</v>
      </c>
      <c r="B36" s="24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</row>
    <row r="37" spans="1:31" x14ac:dyDescent="0.25">
      <c r="A37" s="17">
        <f t="shared" si="0"/>
        <v>41912</v>
      </c>
      <c r="B37" s="24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</row>
    <row r="38" spans="1:31" x14ac:dyDescent="0.25">
      <c r="A38" s="17">
        <f t="shared" si="0"/>
        <v>41913</v>
      </c>
      <c r="B38" s="24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</row>
    <row r="39" spans="1:31" x14ac:dyDescent="0.25">
      <c r="A39" s="17">
        <f t="shared" si="0"/>
        <v>41914</v>
      </c>
      <c r="B39" s="24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</row>
    <row r="40" spans="1:31" x14ac:dyDescent="0.25">
      <c r="A40" s="17">
        <f t="shared" si="0"/>
        <v>41915</v>
      </c>
      <c r="B40" s="24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</row>
    <row r="41" spans="1:31" x14ac:dyDescent="0.25">
      <c r="A41" s="17">
        <f t="shared" si="0"/>
        <v>41916</v>
      </c>
      <c r="B41" s="24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</row>
    <row r="42" spans="1:31" x14ac:dyDescent="0.25">
      <c r="A42" s="17">
        <f t="shared" si="0"/>
        <v>41917</v>
      </c>
      <c r="B42" s="24">
        <v>500</v>
      </c>
      <c r="C42" s="6">
        <v>42</v>
      </c>
      <c r="D42" s="6">
        <v>2</v>
      </c>
      <c r="E42" s="6">
        <v>125</v>
      </c>
      <c r="F42" s="6">
        <v>500</v>
      </c>
      <c r="G42" s="6">
        <v>3</v>
      </c>
      <c r="H42" s="6">
        <v>500</v>
      </c>
      <c r="I42" s="6"/>
      <c r="J42" s="6"/>
      <c r="K42" s="6">
        <v>118</v>
      </c>
      <c r="L42" s="6">
        <v>500</v>
      </c>
      <c r="M42" s="6">
        <v>79</v>
      </c>
      <c r="N42" s="6">
        <v>384</v>
      </c>
      <c r="O42" s="6"/>
      <c r="P42" s="6">
        <v>500</v>
      </c>
      <c r="Q42" s="6">
        <v>10</v>
      </c>
      <c r="R42" s="6">
        <v>11</v>
      </c>
      <c r="S42" s="6">
        <v>500</v>
      </c>
      <c r="T42" s="6">
        <v>0</v>
      </c>
      <c r="W42" s="6">
        <v>79</v>
      </c>
      <c r="X42" s="6">
        <v>500</v>
      </c>
      <c r="Y42" s="6">
        <v>27</v>
      </c>
      <c r="Z42" s="6">
        <v>88</v>
      </c>
      <c r="AA42" s="6">
        <v>500</v>
      </c>
      <c r="AB42" s="6">
        <v>500</v>
      </c>
      <c r="AC42" s="6">
        <v>500</v>
      </c>
      <c r="AD42" s="6">
        <v>75</v>
      </c>
      <c r="AE42" s="6">
        <v>2</v>
      </c>
    </row>
    <row r="43" spans="1:31" x14ac:dyDescent="0.25">
      <c r="A43" s="17">
        <f t="shared" si="0"/>
        <v>41918</v>
      </c>
      <c r="B43" s="24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</row>
    <row r="44" spans="1:31" x14ac:dyDescent="0.25">
      <c r="A44" s="17">
        <f t="shared" si="0"/>
        <v>41919</v>
      </c>
      <c r="B44" s="24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</row>
    <row r="45" spans="1:31" x14ac:dyDescent="0.25">
      <c r="A45" s="17">
        <f t="shared" si="0"/>
        <v>41920</v>
      </c>
      <c r="B45" s="24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</row>
    <row r="46" spans="1:31" x14ac:dyDescent="0.25">
      <c r="A46" s="17">
        <f t="shared" si="0"/>
        <v>41921</v>
      </c>
      <c r="B46" s="24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</row>
    <row r="47" spans="1:31" x14ac:dyDescent="0.25">
      <c r="A47" s="17">
        <f t="shared" si="0"/>
        <v>41922</v>
      </c>
      <c r="B47" s="24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</row>
    <row r="48" spans="1:31" x14ac:dyDescent="0.25">
      <c r="A48" s="17">
        <f t="shared" si="0"/>
        <v>41923</v>
      </c>
      <c r="B48" s="24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</row>
    <row r="49" spans="1:31" x14ac:dyDescent="0.25">
      <c r="A49" s="17">
        <f t="shared" si="0"/>
        <v>41924</v>
      </c>
      <c r="B49" s="24">
        <v>500</v>
      </c>
      <c r="C49" s="6">
        <v>47</v>
      </c>
      <c r="D49" s="6" t="s">
        <v>100</v>
      </c>
      <c r="E49" s="6">
        <v>116</v>
      </c>
      <c r="F49" s="6">
        <v>500</v>
      </c>
      <c r="G49" s="6">
        <v>4</v>
      </c>
      <c r="H49" s="6">
        <v>500</v>
      </c>
      <c r="I49" s="6"/>
      <c r="J49" s="6">
        <v>500</v>
      </c>
      <c r="K49" s="6">
        <v>227</v>
      </c>
      <c r="L49" s="6">
        <v>500</v>
      </c>
      <c r="M49" s="6">
        <v>500</v>
      </c>
      <c r="N49" s="6">
        <v>500</v>
      </c>
      <c r="O49" s="6"/>
      <c r="P49" s="6">
        <v>500</v>
      </c>
      <c r="Q49" s="6">
        <v>0</v>
      </c>
      <c r="R49" s="6">
        <v>22</v>
      </c>
      <c r="S49" s="6">
        <v>500</v>
      </c>
      <c r="T49" s="6">
        <v>30</v>
      </c>
      <c r="W49" s="6">
        <v>70</v>
      </c>
      <c r="X49" s="6">
        <v>500</v>
      </c>
      <c r="Y49" s="6">
        <v>37</v>
      </c>
      <c r="Z49" s="6">
        <v>59</v>
      </c>
      <c r="AA49" s="6">
        <v>500</v>
      </c>
      <c r="AB49" s="6">
        <v>500</v>
      </c>
      <c r="AC49" s="6">
        <v>500</v>
      </c>
      <c r="AD49" s="6">
        <v>154</v>
      </c>
      <c r="AE49" s="6">
        <v>2</v>
      </c>
    </row>
    <row r="50" spans="1:31" x14ac:dyDescent="0.25">
      <c r="A50" s="17">
        <f t="shared" si="0"/>
        <v>41925</v>
      </c>
      <c r="B50" s="24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</row>
    <row r="51" spans="1:31" x14ac:dyDescent="0.25">
      <c r="A51" s="17">
        <f t="shared" si="0"/>
        <v>41926</v>
      </c>
      <c r="B51" s="24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</row>
    <row r="52" spans="1:31" x14ac:dyDescent="0.25">
      <c r="A52" s="17">
        <f t="shared" si="0"/>
        <v>41927</v>
      </c>
      <c r="B52" s="24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</row>
    <row r="53" spans="1:31" x14ac:dyDescent="0.25">
      <c r="A53" s="17">
        <f t="shared" si="0"/>
        <v>41928</v>
      </c>
      <c r="B53" s="24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</row>
    <row r="54" spans="1:31" x14ac:dyDescent="0.25">
      <c r="A54" s="17">
        <f t="shared" si="0"/>
        <v>41929</v>
      </c>
      <c r="B54" s="24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</row>
    <row r="55" spans="1:31" x14ac:dyDescent="0.25">
      <c r="A55" s="17">
        <f t="shared" si="0"/>
        <v>41930</v>
      </c>
      <c r="B55" s="24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</row>
    <row r="56" spans="1:31" x14ac:dyDescent="0.25">
      <c r="A56" s="17">
        <f t="shared" si="0"/>
        <v>41931</v>
      </c>
      <c r="B56" s="24">
        <v>500</v>
      </c>
      <c r="C56" s="6">
        <v>97</v>
      </c>
      <c r="D56" s="6" t="s">
        <v>100</v>
      </c>
      <c r="E56" s="6">
        <v>121</v>
      </c>
      <c r="F56" s="6">
        <v>500</v>
      </c>
      <c r="G56" s="6">
        <v>3</v>
      </c>
      <c r="H56" s="6">
        <v>500</v>
      </c>
      <c r="I56" s="6"/>
      <c r="J56" s="6">
        <v>500</v>
      </c>
      <c r="K56" s="6">
        <v>500</v>
      </c>
      <c r="L56" s="6">
        <v>500</v>
      </c>
      <c r="M56" s="6">
        <v>500</v>
      </c>
      <c r="N56" s="6">
        <v>500</v>
      </c>
      <c r="O56" s="6"/>
      <c r="P56" s="6">
        <v>500</v>
      </c>
      <c r="Q56" s="6">
        <v>96</v>
      </c>
      <c r="R56" s="6">
        <v>22</v>
      </c>
      <c r="S56" s="6">
        <v>500</v>
      </c>
      <c r="T56" s="6">
        <v>30</v>
      </c>
      <c r="V56" s="6">
        <v>120</v>
      </c>
      <c r="W56" s="6">
        <v>67</v>
      </c>
      <c r="X56" s="6">
        <v>500</v>
      </c>
      <c r="Y56" s="6">
        <v>70</v>
      </c>
      <c r="Z56" s="6">
        <v>240</v>
      </c>
      <c r="AA56" s="6">
        <v>500</v>
      </c>
      <c r="AB56" s="6">
        <v>500</v>
      </c>
      <c r="AC56" s="6">
        <v>500</v>
      </c>
      <c r="AD56" s="6">
        <v>82</v>
      </c>
      <c r="AE56" s="6">
        <v>2</v>
      </c>
    </row>
    <row r="57" spans="1:31" x14ac:dyDescent="0.25">
      <c r="A57" s="17">
        <f t="shared" si="0"/>
        <v>41932</v>
      </c>
      <c r="B57" s="24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</row>
    <row r="58" spans="1:31" x14ac:dyDescent="0.25">
      <c r="A58" s="17">
        <f t="shared" si="0"/>
        <v>41933</v>
      </c>
      <c r="B58" s="24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</row>
    <row r="59" spans="1:31" x14ac:dyDescent="0.25">
      <c r="A59" s="17">
        <f t="shared" si="0"/>
        <v>41934</v>
      </c>
      <c r="B59" s="24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</row>
    <row r="60" spans="1:31" x14ac:dyDescent="0.25">
      <c r="A60" s="17">
        <f t="shared" si="0"/>
        <v>41935</v>
      </c>
      <c r="B60" s="24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</row>
    <row r="61" spans="1:31" x14ac:dyDescent="0.25">
      <c r="A61" s="17">
        <f t="shared" si="0"/>
        <v>41936</v>
      </c>
      <c r="B61" s="24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</row>
    <row r="62" spans="1:31" x14ac:dyDescent="0.25">
      <c r="A62" s="17">
        <f t="shared" si="0"/>
        <v>41937</v>
      </c>
      <c r="B62" s="24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</row>
    <row r="63" spans="1:31" x14ac:dyDescent="0.25">
      <c r="A63" s="17">
        <f t="shared" si="0"/>
        <v>41938</v>
      </c>
      <c r="B63" s="24">
        <v>500</v>
      </c>
      <c r="C63" s="6">
        <v>92</v>
      </c>
      <c r="D63" s="6" t="s">
        <v>100</v>
      </c>
      <c r="E63" s="6">
        <v>224</v>
      </c>
      <c r="F63" s="6">
        <v>500</v>
      </c>
      <c r="G63" s="6">
        <v>4</v>
      </c>
      <c r="H63" s="6">
        <v>500</v>
      </c>
      <c r="I63" s="6"/>
      <c r="J63" s="6">
        <v>500</v>
      </c>
      <c r="K63" s="6">
        <v>500</v>
      </c>
      <c r="L63" s="6">
        <v>500</v>
      </c>
      <c r="M63" s="6">
        <v>500</v>
      </c>
      <c r="N63" s="6">
        <v>500</v>
      </c>
      <c r="O63" s="6"/>
      <c r="P63" s="6">
        <v>62</v>
      </c>
      <c r="Q63" s="6">
        <v>74</v>
      </c>
      <c r="R63" s="6">
        <v>6</v>
      </c>
      <c r="S63" s="6">
        <v>23</v>
      </c>
      <c r="T63" s="6">
        <v>12</v>
      </c>
      <c r="V63" s="6">
        <v>171</v>
      </c>
      <c r="W63" s="6">
        <v>132</v>
      </c>
      <c r="X63" s="6">
        <v>500</v>
      </c>
      <c r="Y63" s="6">
        <v>132</v>
      </c>
      <c r="Z63" s="6">
        <v>197</v>
      </c>
      <c r="AA63" s="6">
        <v>500</v>
      </c>
      <c r="AB63" s="6">
        <v>500</v>
      </c>
      <c r="AC63" s="6">
        <v>500</v>
      </c>
      <c r="AD63" s="6">
        <v>163</v>
      </c>
      <c r="AE63" s="6">
        <v>4</v>
      </c>
    </row>
    <row r="64" spans="1:31" x14ac:dyDescent="0.25">
      <c r="A64" s="17">
        <f t="shared" si="0"/>
        <v>41939</v>
      </c>
      <c r="B64" s="24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</row>
    <row r="65" spans="1:31" x14ac:dyDescent="0.25">
      <c r="A65" s="17">
        <f t="shared" si="0"/>
        <v>41940</v>
      </c>
      <c r="B65" s="24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</row>
    <row r="66" spans="1:31" x14ac:dyDescent="0.25">
      <c r="A66" s="17">
        <f t="shared" si="0"/>
        <v>41941</v>
      </c>
      <c r="B66" s="24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</row>
    <row r="67" spans="1:31" x14ac:dyDescent="0.25">
      <c r="A67" s="17">
        <f t="shared" si="0"/>
        <v>41942</v>
      </c>
      <c r="B67" s="24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</row>
    <row r="68" spans="1:31" x14ac:dyDescent="0.25">
      <c r="A68" s="17">
        <f t="shared" si="0"/>
        <v>41943</v>
      </c>
      <c r="B68" s="24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</row>
    <row r="69" spans="1:31" x14ac:dyDescent="0.25">
      <c r="A69" s="17">
        <f t="shared" si="0"/>
        <v>41944</v>
      </c>
      <c r="B69" s="24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</row>
    <row r="70" spans="1:31" x14ac:dyDescent="0.25">
      <c r="A70" s="17">
        <f t="shared" si="0"/>
        <v>41945</v>
      </c>
      <c r="B70" s="29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X70" s="6">
        <v>500</v>
      </c>
      <c r="AA70" s="6">
        <v>500</v>
      </c>
      <c r="AB70" s="6">
        <v>500</v>
      </c>
      <c r="AC70" s="6">
        <v>500</v>
      </c>
      <c r="AD70" s="6"/>
    </row>
    <row r="71" spans="1:31" x14ac:dyDescent="0.25">
      <c r="A71" s="17">
        <f t="shared" si="0"/>
        <v>41946</v>
      </c>
      <c r="B71" s="24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</row>
    <row r="72" spans="1:31" x14ac:dyDescent="0.25">
      <c r="A72" s="17">
        <f t="shared" si="0"/>
        <v>41947</v>
      </c>
      <c r="B72" s="24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</row>
    <row r="73" spans="1:31" x14ac:dyDescent="0.25">
      <c r="A73" s="17">
        <f t="shared" si="0"/>
        <v>41948</v>
      </c>
      <c r="B73" s="24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</row>
    <row r="74" spans="1:31" x14ac:dyDescent="0.25">
      <c r="A74" s="17">
        <f t="shared" ref="A74:A137" si="1">+A73+1</f>
        <v>41949</v>
      </c>
      <c r="B74" s="24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</row>
    <row r="75" spans="1:31" x14ac:dyDescent="0.25">
      <c r="A75" s="17">
        <f t="shared" si="1"/>
        <v>41950</v>
      </c>
      <c r="B75" s="24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</row>
    <row r="76" spans="1:31" x14ac:dyDescent="0.25">
      <c r="A76" s="17">
        <f t="shared" si="1"/>
        <v>41951</v>
      </c>
      <c r="B76" s="24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</row>
    <row r="77" spans="1:31" x14ac:dyDescent="0.25">
      <c r="A77" s="17">
        <f t="shared" si="1"/>
        <v>41952</v>
      </c>
      <c r="B77" s="24">
        <v>1000</v>
      </c>
      <c r="C77" s="6">
        <v>1000</v>
      </c>
      <c r="D77" s="6" t="s">
        <v>100</v>
      </c>
      <c r="E77" s="6">
        <v>1000</v>
      </c>
      <c r="F77" s="6">
        <v>1000</v>
      </c>
      <c r="G77" s="6">
        <v>11</v>
      </c>
      <c r="H77" s="6">
        <v>1000</v>
      </c>
      <c r="I77" s="6"/>
      <c r="J77" s="6">
        <v>1000</v>
      </c>
      <c r="K77" s="6">
        <v>1000</v>
      </c>
      <c r="L77" s="6">
        <v>1000</v>
      </c>
      <c r="M77" s="6">
        <v>1000</v>
      </c>
      <c r="N77" s="6">
        <v>1000</v>
      </c>
      <c r="O77" s="6" t="s">
        <v>101</v>
      </c>
      <c r="P77" s="6" t="s">
        <v>102</v>
      </c>
      <c r="Q77" s="6">
        <v>74</v>
      </c>
      <c r="R77" s="6">
        <v>0</v>
      </c>
      <c r="S77" s="6">
        <v>23</v>
      </c>
      <c r="T77" s="6">
        <v>14</v>
      </c>
      <c r="V77" s="6">
        <v>1000</v>
      </c>
      <c r="W77" s="6">
        <v>150</v>
      </c>
      <c r="X77" s="6">
        <v>500</v>
      </c>
      <c r="Y77" s="6">
        <v>53</v>
      </c>
      <c r="Z77" s="6">
        <v>358</v>
      </c>
      <c r="AA77" s="6">
        <v>500</v>
      </c>
      <c r="AB77" s="6">
        <v>500</v>
      </c>
      <c r="AC77" s="6">
        <v>500</v>
      </c>
      <c r="AD77" s="6">
        <v>315</v>
      </c>
      <c r="AE77" s="6">
        <v>13</v>
      </c>
    </row>
    <row r="78" spans="1:31" x14ac:dyDescent="0.25">
      <c r="A78" s="17">
        <f t="shared" si="1"/>
        <v>41953</v>
      </c>
      <c r="B78" s="24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</row>
    <row r="79" spans="1:31" x14ac:dyDescent="0.25">
      <c r="A79" s="17">
        <f t="shared" si="1"/>
        <v>41954</v>
      </c>
      <c r="B79" s="24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</row>
    <row r="80" spans="1:31" x14ac:dyDescent="0.25">
      <c r="A80" s="17">
        <f t="shared" si="1"/>
        <v>41955</v>
      </c>
      <c r="B80" s="24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</row>
    <row r="81" spans="1:31" x14ac:dyDescent="0.25">
      <c r="A81" s="17">
        <f t="shared" si="1"/>
        <v>41956</v>
      </c>
      <c r="B81" s="24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</row>
    <row r="82" spans="1:31" x14ac:dyDescent="0.25">
      <c r="A82" s="17">
        <f t="shared" si="1"/>
        <v>41957</v>
      </c>
      <c r="B82" s="24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</row>
    <row r="83" spans="1:31" x14ac:dyDescent="0.25">
      <c r="A83" s="17">
        <f t="shared" si="1"/>
        <v>41958</v>
      </c>
      <c r="B83" s="24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</row>
    <row r="84" spans="1:31" x14ac:dyDescent="0.25">
      <c r="A84" s="17">
        <f t="shared" si="1"/>
        <v>41959</v>
      </c>
      <c r="B84" s="24">
        <v>80</v>
      </c>
      <c r="C84" s="6">
        <v>33</v>
      </c>
      <c r="D84" s="6" t="s">
        <v>100</v>
      </c>
      <c r="E84" s="6">
        <v>132</v>
      </c>
      <c r="F84" s="6">
        <v>500</v>
      </c>
      <c r="G84" s="6">
        <v>12</v>
      </c>
      <c r="H84" s="6">
        <v>40</v>
      </c>
      <c r="I84" s="6"/>
      <c r="J84" s="6">
        <v>500</v>
      </c>
      <c r="K84" s="6">
        <v>165</v>
      </c>
      <c r="L84" s="6">
        <v>225</v>
      </c>
      <c r="M84" s="6">
        <v>112</v>
      </c>
      <c r="N84" s="6">
        <v>151</v>
      </c>
      <c r="O84" s="6" t="s">
        <v>100</v>
      </c>
      <c r="P84" s="6" t="s">
        <v>100</v>
      </c>
      <c r="Q84" s="6">
        <v>78</v>
      </c>
      <c r="R84" s="6"/>
      <c r="S84" s="6"/>
      <c r="T84" s="6"/>
      <c r="AA84" s="6">
        <v>500</v>
      </c>
      <c r="AB84">
        <v>500</v>
      </c>
      <c r="AC84">
        <v>500</v>
      </c>
    </row>
    <row r="85" spans="1:31" x14ac:dyDescent="0.25">
      <c r="A85" s="17">
        <f t="shared" si="1"/>
        <v>41960</v>
      </c>
      <c r="B85" s="24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</row>
    <row r="86" spans="1:31" x14ac:dyDescent="0.25">
      <c r="A86" s="17">
        <f t="shared" si="1"/>
        <v>41961</v>
      </c>
      <c r="B86" s="24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</row>
    <row r="87" spans="1:31" x14ac:dyDescent="0.25">
      <c r="A87" s="17">
        <f t="shared" si="1"/>
        <v>41962</v>
      </c>
      <c r="B87" s="24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</row>
    <row r="88" spans="1:31" x14ac:dyDescent="0.25">
      <c r="A88" s="17">
        <f t="shared" si="1"/>
        <v>41963</v>
      </c>
      <c r="B88" s="24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</row>
    <row r="89" spans="1:31" x14ac:dyDescent="0.25">
      <c r="A89" s="17">
        <f t="shared" si="1"/>
        <v>41964</v>
      </c>
      <c r="B89" s="24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</row>
    <row r="90" spans="1:31" x14ac:dyDescent="0.25">
      <c r="A90" s="17">
        <f t="shared" si="1"/>
        <v>41965</v>
      </c>
      <c r="B90" s="24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</row>
    <row r="91" spans="1:31" x14ac:dyDescent="0.25">
      <c r="A91" s="17">
        <f t="shared" si="1"/>
        <v>41966</v>
      </c>
      <c r="B91" s="24">
        <v>118</v>
      </c>
      <c r="C91" s="6">
        <v>61</v>
      </c>
      <c r="D91" s="6" t="s">
        <v>100</v>
      </c>
      <c r="E91" s="6">
        <v>109</v>
      </c>
      <c r="F91" s="6">
        <v>57</v>
      </c>
      <c r="G91" s="6">
        <v>13</v>
      </c>
      <c r="H91" s="6">
        <v>67</v>
      </c>
      <c r="I91" s="6"/>
      <c r="J91" s="6">
        <v>500</v>
      </c>
      <c r="K91" s="6">
        <v>143</v>
      </c>
      <c r="L91" s="6">
        <v>500</v>
      </c>
      <c r="M91" s="6">
        <v>120</v>
      </c>
      <c r="N91" s="6">
        <v>130</v>
      </c>
      <c r="O91" s="6" t="s">
        <v>100</v>
      </c>
      <c r="P91" s="6" t="s">
        <v>100</v>
      </c>
      <c r="Q91" s="6">
        <v>86</v>
      </c>
      <c r="R91" s="6">
        <v>0</v>
      </c>
      <c r="S91" s="6">
        <v>3</v>
      </c>
      <c r="T91" s="6">
        <v>43</v>
      </c>
      <c r="V91" s="6">
        <v>500</v>
      </c>
      <c r="W91" s="6">
        <v>138</v>
      </c>
      <c r="X91" s="6">
        <v>142</v>
      </c>
      <c r="Y91" s="6">
        <v>111</v>
      </c>
      <c r="Z91" s="6">
        <v>500</v>
      </c>
      <c r="AA91" s="6">
        <v>500</v>
      </c>
      <c r="AB91" s="6">
        <v>134</v>
      </c>
      <c r="AC91" s="6">
        <v>500</v>
      </c>
      <c r="AD91" s="6">
        <v>295</v>
      </c>
      <c r="AE91" s="6">
        <v>21</v>
      </c>
    </row>
    <row r="92" spans="1:31" x14ac:dyDescent="0.25">
      <c r="A92" s="17">
        <f t="shared" si="1"/>
        <v>41967</v>
      </c>
      <c r="B92" s="24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</row>
    <row r="93" spans="1:31" x14ac:dyDescent="0.25">
      <c r="A93" s="17">
        <f t="shared" si="1"/>
        <v>41968</v>
      </c>
      <c r="B93" s="24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</row>
    <row r="94" spans="1:31" x14ac:dyDescent="0.25">
      <c r="A94" s="17">
        <f t="shared" si="1"/>
        <v>41969</v>
      </c>
      <c r="B94" s="24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</row>
    <row r="95" spans="1:31" x14ac:dyDescent="0.25">
      <c r="A95" s="17">
        <f t="shared" si="1"/>
        <v>41970</v>
      </c>
      <c r="B95" s="24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</row>
    <row r="96" spans="1:31" x14ac:dyDescent="0.25">
      <c r="A96" s="17">
        <f t="shared" si="1"/>
        <v>41971</v>
      </c>
      <c r="B96" s="24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</row>
    <row r="97" spans="1:31" x14ac:dyDescent="0.25">
      <c r="A97" s="17">
        <f t="shared" si="1"/>
        <v>41972</v>
      </c>
      <c r="B97" s="24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V97" s="6">
        <v>500</v>
      </c>
      <c r="W97" s="6">
        <v>23</v>
      </c>
      <c r="X97" s="6">
        <v>7</v>
      </c>
      <c r="Y97" s="6">
        <v>23</v>
      </c>
      <c r="Z97" s="6">
        <v>48</v>
      </c>
      <c r="AA97" s="6">
        <v>500</v>
      </c>
      <c r="AB97" s="6">
        <v>39</v>
      </c>
      <c r="AC97" s="6">
        <v>500</v>
      </c>
      <c r="AD97" s="6">
        <v>158</v>
      </c>
      <c r="AE97" s="6">
        <v>15</v>
      </c>
    </row>
    <row r="98" spans="1:31" x14ac:dyDescent="0.25">
      <c r="A98" s="17">
        <f t="shared" si="1"/>
        <v>41973</v>
      </c>
      <c r="B98" s="24">
        <v>43</v>
      </c>
      <c r="C98" s="6">
        <v>23</v>
      </c>
      <c r="D98" s="6" t="s">
        <v>100</v>
      </c>
      <c r="E98" s="6">
        <v>79</v>
      </c>
      <c r="F98" s="6">
        <v>19</v>
      </c>
      <c r="G98" s="6">
        <v>0</v>
      </c>
      <c r="H98" s="6">
        <v>23</v>
      </c>
      <c r="I98" s="6"/>
      <c r="J98" s="6">
        <v>185</v>
      </c>
      <c r="K98" s="6">
        <v>52</v>
      </c>
      <c r="L98" s="6">
        <v>169</v>
      </c>
      <c r="M98" s="6">
        <v>94</v>
      </c>
      <c r="N98" s="6">
        <v>62</v>
      </c>
      <c r="O98" s="6" t="s">
        <v>100</v>
      </c>
      <c r="P98" s="6" t="s">
        <v>100</v>
      </c>
      <c r="Q98" s="6">
        <v>60</v>
      </c>
      <c r="R98" s="6">
        <v>1</v>
      </c>
      <c r="S98" s="6" t="s">
        <v>100</v>
      </c>
      <c r="T98">
        <v>7</v>
      </c>
    </row>
    <row r="99" spans="1:31" x14ac:dyDescent="0.25">
      <c r="A99" s="17">
        <f t="shared" si="1"/>
        <v>41974</v>
      </c>
      <c r="B99" s="24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</row>
    <row r="100" spans="1:31" x14ac:dyDescent="0.25">
      <c r="A100" s="17">
        <f t="shared" si="1"/>
        <v>41975</v>
      </c>
      <c r="B100" s="24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</row>
    <row r="101" spans="1:31" x14ac:dyDescent="0.25">
      <c r="A101" s="17">
        <f t="shared" si="1"/>
        <v>41976</v>
      </c>
      <c r="B101" s="24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</row>
    <row r="102" spans="1:31" x14ac:dyDescent="0.25">
      <c r="A102" s="17">
        <f t="shared" si="1"/>
        <v>41977</v>
      </c>
      <c r="B102" s="24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</row>
    <row r="103" spans="1:31" x14ac:dyDescent="0.25">
      <c r="A103" s="17">
        <f t="shared" si="1"/>
        <v>41978</v>
      </c>
      <c r="B103" s="24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</row>
    <row r="104" spans="1:31" x14ac:dyDescent="0.25">
      <c r="A104" s="17">
        <f t="shared" si="1"/>
        <v>41979</v>
      </c>
      <c r="B104" s="24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</row>
    <row r="105" spans="1:31" x14ac:dyDescent="0.25">
      <c r="A105" s="17">
        <f t="shared" si="1"/>
        <v>41980</v>
      </c>
      <c r="B105" s="24">
        <v>23</v>
      </c>
      <c r="C105" s="6">
        <v>44</v>
      </c>
      <c r="D105" s="6" t="s">
        <v>100</v>
      </c>
      <c r="E105" s="6">
        <v>54</v>
      </c>
      <c r="F105" s="6">
        <v>16</v>
      </c>
      <c r="G105" s="6">
        <v>3</v>
      </c>
      <c r="H105" s="6">
        <v>22</v>
      </c>
      <c r="I105" s="6"/>
      <c r="J105" s="6">
        <v>120</v>
      </c>
      <c r="K105" s="6">
        <v>34</v>
      </c>
      <c r="L105" s="6">
        <v>96</v>
      </c>
      <c r="M105" s="6">
        <v>49</v>
      </c>
      <c r="N105" s="6">
        <v>42</v>
      </c>
      <c r="O105" s="6" t="s">
        <v>100</v>
      </c>
      <c r="P105" s="6" t="s">
        <v>100</v>
      </c>
      <c r="Q105" s="6">
        <v>59</v>
      </c>
      <c r="R105" s="6">
        <v>1</v>
      </c>
      <c r="S105" s="6" t="s">
        <v>100</v>
      </c>
      <c r="T105">
        <v>6</v>
      </c>
      <c r="V105" s="6">
        <v>97</v>
      </c>
      <c r="W105" s="6">
        <v>41</v>
      </c>
      <c r="X105" s="6">
        <v>36</v>
      </c>
      <c r="Y105" s="6">
        <v>27</v>
      </c>
      <c r="Z105" s="6">
        <v>84</v>
      </c>
      <c r="AA105" s="6">
        <v>500</v>
      </c>
      <c r="AB105" s="6">
        <v>24</v>
      </c>
      <c r="AC105" s="6">
        <v>500</v>
      </c>
      <c r="AD105" s="6">
        <v>169</v>
      </c>
      <c r="AE105" s="6">
        <v>20</v>
      </c>
    </row>
    <row r="106" spans="1:31" x14ac:dyDescent="0.25">
      <c r="A106" s="17">
        <f t="shared" si="1"/>
        <v>41981</v>
      </c>
      <c r="B106" s="24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</row>
    <row r="107" spans="1:31" x14ac:dyDescent="0.25">
      <c r="A107" s="17">
        <f t="shared" si="1"/>
        <v>41982</v>
      </c>
      <c r="B107" s="24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</row>
    <row r="108" spans="1:31" x14ac:dyDescent="0.25">
      <c r="A108" s="17">
        <f t="shared" si="1"/>
        <v>41983</v>
      </c>
      <c r="B108" s="24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</row>
    <row r="109" spans="1:31" x14ac:dyDescent="0.25">
      <c r="A109" s="17">
        <f t="shared" si="1"/>
        <v>41984</v>
      </c>
      <c r="B109" s="24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</row>
    <row r="110" spans="1:31" x14ac:dyDescent="0.25">
      <c r="A110" s="17">
        <f t="shared" si="1"/>
        <v>41985</v>
      </c>
      <c r="B110" s="24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</row>
    <row r="111" spans="1:31" x14ac:dyDescent="0.25">
      <c r="A111" s="17">
        <f t="shared" si="1"/>
        <v>41986</v>
      </c>
      <c r="B111" s="24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</row>
    <row r="112" spans="1:31" x14ac:dyDescent="0.25">
      <c r="A112" s="17">
        <f t="shared" si="1"/>
        <v>41987</v>
      </c>
      <c r="B112" s="24">
        <v>17</v>
      </c>
      <c r="C112" s="6">
        <v>17</v>
      </c>
      <c r="D112" s="6" t="s">
        <v>100</v>
      </c>
      <c r="E112" s="6">
        <v>32</v>
      </c>
      <c r="F112" s="6">
        <v>4</v>
      </c>
      <c r="G112" s="6">
        <v>0</v>
      </c>
      <c r="H112" s="6">
        <v>22</v>
      </c>
      <c r="I112" s="6"/>
      <c r="J112" s="6">
        <v>86</v>
      </c>
      <c r="K112" s="6">
        <v>16</v>
      </c>
      <c r="L112" s="6">
        <v>66</v>
      </c>
      <c r="M112" s="6">
        <v>38</v>
      </c>
      <c r="N112" s="6">
        <v>43</v>
      </c>
      <c r="O112" s="6" t="s">
        <v>100</v>
      </c>
      <c r="P112" s="6" t="s">
        <v>100</v>
      </c>
      <c r="Q112" s="6">
        <v>45</v>
      </c>
      <c r="R112" s="6">
        <v>1</v>
      </c>
      <c r="S112" s="6" t="s">
        <v>100</v>
      </c>
      <c r="T112">
        <v>2</v>
      </c>
      <c r="V112" s="6">
        <v>36</v>
      </c>
      <c r="W112" s="6">
        <v>35</v>
      </c>
      <c r="X112" s="6">
        <v>2</v>
      </c>
      <c r="Y112" s="6">
        <v>21</v>
      </c>
      <c r="Z112" s="6">
        <v>39</v>
      </c>
      <c r="AA112" s="6">
        <v>500</v>
      </c>
      <c r="AB112" s="6">
        <v>11</v>
      </c>
      <c r="AC112" s="6">
        <v>35</v>
      </c>
      <c r="AD112" s="6">
        <v>62</v>
      </c>
      <c r="AE112" s="6">
        <v>11</v>
      </c>
    </row>
    <row r="113" spans="1:31" x14ac:dyDescent="0.25">
      <c r="A113" s="17">
        <f t="shared" si="1"/>
        <v>41988</v>
      </c>
      <c r="B113" s="24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</row>
    <row r="114" spans="1:31" x14ac:dyDescent="0.25">
      <c r="A114" s="17">
        <f t="shared" si="1"/>
        <v>41989</v>
      </c>
      <c r="B114" s="24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</row>
    <row r="115" spans="1:31" x14ac:dyDescent="0.25">
      <c r="A115" s="17">
        <f t="shared" si="1"/>
        <v>41990</v>
      </c>
      <c r="B115" s="24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</row>
    <row r="116" spans="1:31" x14ac:dyDescent="0.25">
      <c r="A116" s="17">
        <f t="shared" si="1"/>
        <v>41991</v>
      </c>
      <c r="B116" s="24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</row>
    <row r="117" spans="1:31" x14ac:dyDescent="0.25">
      <c r="A117" s="17">
        <f t="shared" si="1"/>
        <v>41992</v>
      </c>
      <c r="B117" s="24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</row>
    <row r="118" spans="1:31" x14ac:dyDescent="0.25">
      <c r="A118" s="17">
        <f t="shared" si="1"/>
        <v>41993</v>
      </c>
      <c r="B118" s="24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</row>
    <row r="119" spans="1:31" x14ac:dyDescent="0.25">
      <c r="A119" s="17">
        <f t="shared" si="1"/>
        <v>41994</v>
      </c>
      <c r="B119" s="31">
        <v>21</v>
      </c>
      <c r="C119" s="6">
        <v>21</v>
      </c>
      <c r="D119" s="6" t="s">
        <v>100</v>
      </c>
      <c r="E119" s="6">
        <v>34</v>
      </c>
      <c r="F119" s="6">
        <v>7</v>
      </c>
      <c r="G119" s="6">
        <v>1</v>
      </c>
      <c r="H119" s="6">
        <v>24</v>
      </c>
      <c r="I119" s="6"/>
      <c r="J119" s="6">
        <v>42</v>
      </c>
      <c r="K119" s="6">
        <v>17</v>
      </c>
      <c r="L119" s="6">
        <v>79</v>
      </c>
      <c r="M119" s="6">
        <v>58</v>
      </c>
      <c r="N119" s="6">
        <v>57</v>
      </c>
      <c r="O119" s="6" t="s">
        <v>100</v>
      </c>
      <c r="P119" s="6" t="s">
        <v>100</v>
      </c>
      <c r="Q119" s="6">
        <v>53</v>
      </c>
      <c r="R119" s="6">
        <v>0</v>
      </c>
      <c r="S119" s="6" t="s">
        <v>100</v>
      </c>
      <c r="T119" s="6">
        <v>2</v>
      </c>
      <c r="V119" s="6">
        <v>25</v>
      </c>
      <c r="W119" s="6">
        <v>31</v>
      </c>
      <c r="X119" s="6">
        <v>9</v>
      </c>
      <c r="Y119" s="6">
        <v>23</v>
      </c>
      <c r="Z119" s="6">
        <v>45</v>
      </c>
      <c r="AA119" s="6">
        <v>500</v>
      </c>
      <c r="AB119" s="6">
        <v>16</v>
      </c>
      <c r="AC119" s="6">
        <v>29</v>
      </c>
      <c r="AD119" s="6">
        <v>27</v>
      </c>
      <c r="AE119" s="6">
        <v>15</v>
      </c>
    </row>
    <row r="120" spans="1:31" x14ac:dyDescent="0.25">
      <c r="A120" s="17">
        <f t="shared" si="1"/>
        <v>41995</v>
      </c>
      <c r="B120" s="31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</row>
    <row r="121" spans="1:31" x14ac:dyDescent="0.25">
      <c r="A121" s="17">
        <f t="shared" si="1"/>
        <v>41996</v>
      </c>
      <c r="B121" s="31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</row>
    <row r="122" spans="1:31" x14ac:dyDescent="0.25">
      <c r="A122" s="17">
        <f t="shared" si="1"/>
        <v>41997</v>
      </c>
      <c r="B122" s="31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</row>
    <row r="123" spans="1:31" x14ac:dyDescent="0.25">
      <c r="A123" s="17">
        <f t="shared" si="1"/>
        <v>41998</v>
      </c>
      <c r="B123" s="31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</row>
    <row r="124" spans="1:31" x14ac:dyDescent="0.25">
      <c r="A124" s="17">
        <f t="shared" si="1"/>
        <v>41999</v>
      </c>
      <c r="B124" s="31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</row>
    <row r="125" spans="1:31" x14ac:dyDescent="0.25">
      <c r="A125" s="17">
        <f t="shared" si="1"/>
        <v>42000</v>
      </c>
      <c r="B125" s="31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</row>
    <row r="126" spans="1:31" x14ac:dyDescent="0.25">
      <c r="A126" s="17">
        <f t="shared" si="1"/>
        <v>42001</v>
      </c>
      <c r="B126" s="31">
        <v>28</v>
      </c>
      <c r="C126" s="6">
        <v>24</v>
      </c>
      <c r="D126" s="6" t="s">
        <v>100</v>
      </c>
      <c r="E126" s="6">
        <v>30</v>
      </c>
      <c r="F126" s="6">
        <v>11</v>
      </c>
      <c r="G126" s="6">
        <v>4</v>
      </c>
      <c r="H126" s="6">
        <v>16</v>
      </c>
      <c r="I126" s="6"/>
      <c r="J126" s="6">
        <v>31</v>
      </c>
      <c r="K126" s="6">
        <v>2</v>
      </c>
      <c r="L126" s="6">
        <v>68</v>
      </c>
      <c r="M126" s="6">
        <v>38</v>
      </c>
      <c r="N126" s="6">
        <v>58</v>
      </c>
      <c r="O126" s="6" t="s">
        <v>100</v>
      </c>
      <c r="P126" s="6" t="s">
        <v>100</v>
      </c>
      <c r="Q126" s="6">
        <v>41</v>
      </c>
      <c r="R126" s="6">
        <v>0</v>
      </c>
      <c r="S126" s="6" t="s">
        <v>100</v>
      </c>
      <c r="T126" s="6">
        <v>4</v>
      </c>
      <c r="V126" s="6">
        <v>15</v>
      </c>
      <c r="W126" s="6">
        <v>29</v>
      </c>
      <c r="X126" s="6">
        <v>5</v>
      </c>
      <c r="Y126" s="6">
        <v>14</v>
      </c>
      <c r="Z126" s="6">
        <v>26</v>
      </c>
      <c r="AA126" s="6">
        <v>500</v>
      </c>
      <c r="AB126" s="6">
        <v>19</v>
      </c>
      <c r="AC126" s="6">
        <v>34</v>
      </c>
      <c r="AD126" s="6">
        <v>31</v>
      </c>
      <c r="AE126" s="6">
        <v>18</v>
      </c>
    </row>
    <row r="127" spans="1:31" x14ac:dyDescent="0.25">
      <c r="A127" s="17">
        <f t="shared" si="1"/>
        <v>42002</v>
      </c>
      <c r="B127" s="31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</row>
    <row r="128" spans="1:31" x14ac:dyDescent="0.25">
      <c r="A128" s="17">
        <f t="shared" si="1"/>
        <v>42003</v>
      </c>
      <c r="B128" s="31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</row>
    <row r="129" spans="1:31" x14ac:dyDescent="0.25">
      <c r="A129" s="17">
        <f t="shared" si="1"/>
        <v>42004</v>
      </c>
      <c r="B129" s="31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</row>
    <row r="130" spans="1:31" x14ac:dyDescent="0.25">
      <c r="A130" s="17">
        <f t="shared" si="1"/>
        <v>42005</v>
      </c>
      <c r="B130" s="31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</row>
    <row r="131" spans="1:31" x14ac:dyDescent="0.25">
      <c r="A131" s="17">
        <f t="shared" si="1"/>
        <v>42006</v>
      </c>
      <c r="B131" s="31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</row>
    <row r="132" spans="1:31" x14ac:dyDescent="0.25">
      <c r="A132" s="17">
        <f t="shared" si="1"/>
        <v>42007</v>
      </c>
      <c r="B132" s="31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</row>
    <row r="133" spans="1:31" x14ac:dyDescent="0.25">
      <c r="A133" s="17">
        <f t="shared" si="1"/>
        <v>42008</v>
      </c>
      <c r="B133" s="31">
        <v>8</v>
      </c>
      <c r="C133" s="6">
        <v>13</v>
      </c>
      <c r="D133" s="6" t="s">
        <v>100</v>
      </c>
      <c r="E133" s="6">
        <v>15</v>
      </c>
      <c r="F133" s="6">
        <v>0</v>
      </c>
      <c r="G133" s="6">
        <v>5</v>
      </c>
      <c r="H133" s="6">
        <v>7</v>
      </c>
      <c r="I133" s="6"/>
      <c r="J133" s="6">
        <v>10</v>
      </c>
      <c r="K133" s="6" t="s">
        <v>100</v>
      </c>
      <c r="L133" s="6">
        <v>20</v>
      </c>
      <c r="M133" s="6">
        <v>26</v>
      </c>
      <c r="N133" s="6">
        <v>19</v>
      </c>
      <c r="O133" s="6" t="s">
        <v>100</v>
      </c>
      <c r="P133" s="6" t="s">
        <v>100</v>
      </c>
      <c r="Q133" s="6">
        <v>19</v>
      </c>
      <c r="R133" s="6">
        <v>0</v>
      </c>
      <c r="S133" s="6" t="s">
        <v>100</v>
      </c>
      <c r="T133" s="6">
        <v>0</v>
      </c>
      <c r="V133" s="6">
        <v>10</v>
      </c>
      <c r="W133" s="6">
        <v>29</v>
      </c>
      <c r="X133" s="6">
        <v>2</v>
      </c>
      <c r="Y133" s="6">
        <v>14</v>
      </c>
      <c r="Z133" s="6">
        <v>20</v>
      </c>
      <c r="AA133" s="6">
        <v>500</v>
      </c>
      <c r="AB133" s="6">
        <v>5</v>
      </c>
      <c r="AC133" s="6">
        <v>33</v>
      </c>
      <c r="AD133" s="6">
        <v>10</v>
      </c>
      <c r="AE133" s="6">
        <v>3</v>
      </c>
    </row>
    <row r="134" spans="1:31" x14ac:dyDescent="0.25">
      <c r="A134" s="17">
        <f t="shared" si="1"/>
        <v>42009</v>
      </c>
      <c r="B134" s="31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</row>
    <row r="135" spans="1:31" x14ac:dyDescent="0.25">
      <c r="A135" s="17">
        <f t="shared" si="1"/>
        <v>42010</v>
      </c>
      <c r="B135" s="31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</row>
    <row r="136" spans="1:31" x14ac:dyDescent="0.25">
      <c r="A136" s="17">
        <f t="shared" si="1"/>
        <v>42011</v>
      </c>
      <c r="B136" s="31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</row>
    <row r="137" spans="1:31" x14ac:dyDescent="0.25">
      <c r="A137" s="17">
        <f t="shared" si="1"/>
        <v>42012</v>
      </c>
      <c r="B137" s="31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</row>
    <row r="138" spans="1:31" x14ac:dyDescent="0.25">
      <c r="A138" s="17">
        <f t="shared" ref="A138:A201" si="2">+A137+1</f>
        <v>42013</v>
      </c>
      <c r="B138" s="31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</row>
    <row r="139" spans="1:31" x14ac:dyDescent="0.25">
      <c r="A139" s="17">
        <f t="shared" si="2"/>
        <v>42014</v>
      </c>
      <c r="B139" s="31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</row>
    <row r="140" spans="1:31" x14ac:dyDescent="0.25">
      <c r="A140" s="17">
        <f t="shared" si="2"/>
        <v>42015</v>
      </c>
      <c r="B140" s="31">
        <v>28</v>
      </c>
      <c r="C140" s="6">
        <v>24</v>
      </c>
      <c r="D140" s="6" t="s">
        <v>100</v>
      </c>
      <c r="E140" s="6">
        <v>17</v>
      </c>
      <c r="F140" s="6">
        <v>1</v>
      </c>
      <c r="G140" s="6">
        <v>1</v>
      </c>
      <c r="H140" s="6">
        <v>12</v>
      </c>
      <c r="I140" s="6"/>
      <c r="J140" s="6">
        <v>15</v>
      </c>
      <c r="K140" s="6" t="s">
        <v>100</v>
      </c>
      <c r="L140" s="6">
        <v>29</v>
      </c>
      <c r="M140" s="6">
        <v>31</v>
      </c>
      <c r="N140" s="6">
        <v>38</v>
      </c>
      <c r="O140" s="6" t="s">
        <v>100</v>
      </c>
      <c r="P140" s="6" t="s">
        <v>100</v>
      </c>
      <c r="Q140" s="6">
        <v>28</v>
      </c>
      <c r="R140" s="6">
        <v>0</v>
      </c>
      <c r="S140" s="6" t="s">
        <v>100</v>
      </c>
      <c r="T140" s="6">
        <v>0</v>
      </c>
      <c r="V140" s="6">
        <v>1</v>
      </c>
      <c r="W140" s="6">
        <v>25</v>
      </c>
      <c r="X140" s="6">
        <v>5</v>
      </c>
      <c r="Y140" s="6">
        <v>16</v>
      </c>
      <c r="Z140" s="6">
        <v>34</v>
      </c>
      <c r="AA140" s="6">
        <v>500</v>
      </c>
      <c r="AB140" s="6">
        <v>11</v>
      </c>
      <c r="AC140" s="6">
        <v>23</v>
      </c>
      <c r="AD140" s="6">
        <v>11</v>
      </c>
      <c r="AE140" s="6">
        <v>9</v>
      </c>
    </row>
    <row r="141" spans="1:31" x14ac:dyDescent="0.25">
      <c r="A141" s="17">
        <f t="shared" si="2"/>
        <v>42016</v>
      </c>
      <c r="B141" s="31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</row>
    <row r="142" spans="1:31" x14ac:dyDescent="0.25">
      <c r="A142" s="17">
        <f t="shared" si="2"/>
        <v>42017</v>
      </c>
      <c r="B142" s="31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</row>
    <row r="143" spans="1:31" x14ac:dyDescent="0.25">
      <c r="A143" s="17">
        <f t="shared" si="2"/>
        <v>42018</v>
      </c>
      <c r="B143" s="31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</row>
    <row r="144" spans="1:31" x14ac:dyDescent="0.25">
      <c r="A144" s="17">
        <f t="shared" si="2"/>
        <v>42019</v>
      </c>
      <c r="B144" s="31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</row>
    <row r="145" spans="1:246" x14ac:dyDescent="0.25">
      <c r="A145" s="17">
        <f t="shared" si="2"/>
        <v>42020</v>
      </c>
      <c r="B145" s="31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</row>
    <row r="146" spans="1:246" x14ac:dyDescent="0.25">
      <c r="A146" s="17">
        <f t="shared" si="2"/>
        <v>42021</v>
      </c>
      <c r="B146" s="31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</row>
    <row r="147" spans="1:246" x14ac:dyDescent="0.25">
      <c r="A147" s="17">
        <f t="shared" si="2"/>
        <v>42022</v>
      </c>
      <c r="B147" s="31">
        <v>11</v>
      </c>
      <c r="C147" s="6">
        <v>24</v>
      </c>
      <c r="D147" s="6" t="s">
        <v>100</v>
      </c>
      <c r="E147" s="6">
        <v>10</v>
      </c>
      <c r="F147" s="6">
        <v>0</v>
      </c>
      <c r="G147" s="6">
        <v>0</v>
      </c>
      <c r="H147" s="6">
        <v>8</v>
      </c>
      <c r="I147" s="6"/>
      <c r="J147" s="6">
        <v>8</v>
      </c>
      <c r="K147" s="6" t="s">
        <v>100</v>
      </c>
      <c r="L147" s="6">
        <v>6</v>
      </c>
      <c r="M147" s="6">
        <v>20</v>
      </c>
      <c r="N147" s="6">
        <v>12</v>
      </c>
      <c r="O147" s="6" t="s">
        <v>100</v>
      </c>
      <c r="P147" s="6" t="s">
        <v>100</v>
      </c>
      <c r="Q147" s="6">
        <v>11</v>
      </c>
      <c r="R147" s="6">
        <v>0</v>
      </c>
      <c r="S147" s="6" t="s">
        <v>100</v>
      </c>
      <c r="T147" s="6" t="s">
        <v>100</v>
      </c>
      <c r="V147" s="6" t="s">
        <v>100</v>
      </c>
      <c r="W147" s="6">
        <v>33</v>
      </c>
      <c r="X147" s="6">
        <v>2</v>
      </c>
      <c r="Y147" s="6">
        <v>11</v>
      </c>
      <c r="Z147" s="6">
        <v>13</v>
      </c>
      <c r="AA147" s="6">
        <v>109</v>
      </c>
      <c r="AB147" s="6">
        <v>13</v>
      </c>
      <c r="AC147" s="6">
        <v>25</v>
      </c>
      <c r="AD147" s="6">
        <v>4</v>
      </c>
      <c r="AE147" s="6">
        <v>7</v>
      </c>
    </row>
    <row r="148" spans="1:246" x14ac:dyDescent="0.25">
      <c r="A148" s="17">
        <f t="shared" si="2"/>
        <v>42023</v>
      </c>
      <c r="B148" s="31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</row>
    <row r="149" spans="1:246" x14ac:dyDescent="0.25">
      <c r="A149" s="17">
        <f t="shared" si="2"/>
        <v>42024</v>
      </c>
      <c r="B149" s="31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</row>
    <row r="150" spans="1:246" x14ac:dyDescent="0.25">
      <c r="A150" s="17">
        <f t="shared" si="2"/>
        <v>42025</v>
      </c>
      <c r="B150" s="31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</row>
    <row r="151" spans="1:246" x14ac:dyDescent="0.25">
      <c r="A151" s="17">
        <f t="shared" si="2"/>
        <v>42026</v>
      </c>
      <c r="B151" s="31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</row>
    <row r="152" spans="1:246" x14ac:dyDescent="0.25">
      <c r="A152" s="17">
        <f t="shared" si="2"/>
        <v>42027</v>
      </c>
      <c r="B152" s="31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</row>
    <row r="153" spans="1:246" x14ac:dyDescent="0.25">
      <c r="A153" s="17">
        <f t="shared" si="2"/>
        <v>42028</v>
      </c>
      <c r="B153" s="31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</row>
    <row r="154" spans="1:246" x14ac:dyDescent="0.25">
      <c r="A154" s="17">
        <f t="shared" si="2"/>
        <v>42029</v>
      </c>
      <c r="B154" s="31">
        <v>7</v>
      </c>
      <c r="C154" s="6">
        <v>16</v>
      </c>
      <c r="D154" s="6" t="s">
        <v>100</v>
      </c>
      <c r="E154" s="6">
        <v>5</v>
      </c>
      <c r="F154" s="6">
        <v>0</v>
      </c>
      <c r="G154" s="6">
        <v>0</v>
      </c>
      <c r="H154" s="6">
        <v>17</v>
      </c>
      <c r="I154" s="6">
        <v>10</v>
      </c>
      <c r="J154" s="6">
        <v>10</v>
      </c>
      <c r="K154" s="6" t="s">
        <v>100</v>
      </c>
      <c r="L154" s="6">
        <v>7</v>
      </c>
      <c r="M154" s="6">
        <v>16</v>
      </c>
      <c r="N154" s="6">
        <v>22</v>
      </c>
      <c r="O154" s="6" t="s">
        <v>100</v>
      </c>
      <c r="P154" s="6" t="s">
        <v>100</v>
      </c>
      <c r="Q154" s="6">
        <v>10</v>
      </c>
      <c r="R154" s="6">
        <v>0</v>
      </c>
      <c r="S154" s="6" t="s">
        <v>100</v>
      </c>
      <c r="T154" s="6" t="s">
        <v>100</v>
      </c>
      <c r="V154" s="6" t="s">
        <v>100</v>
      </c>
      <c r="W154" s="6">
        <v>15</v>
      </c>
      <c r="X154" s="6">
        <v>1</v>
      </c>
      <c r="Y154" s="6">
        <v>8</v>
      </c>
      <c r="Z154" s="6">
        <v>25</v>
      </c>
      <c r="AA154" s="6">
        <v>96</v>
      </c>
      <c r="AB154" s="6">
        <v>2</v>
      </c>
      <c r="AC154" s="6">
        <v>25</v>
      </c>
      <c r="AD154" s="6">
        <v>1</v>
      </c>
      <c r="AE154" s="6">
        <v>5</v>
      </c>
    </row>
    <row r="155" spans="1:246" x14ac:dyDescent="0.25">
      <c r="A155" s="17">
        <f t="shared" si="2"/>
        <v>42030</v>
      </c>
      <c r="B155" s="31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  <c r="CY155" s="6"/>
      <c r="CZ155" s="6"/>
      <c r="DA155" s="6"/>
      <c r="DB155" s="6"/>
      <c r="DC155" s="6"/>
      <c r="DD155" s="6"/>
      <c r="DE155" s="6"/>
      <c r="DF155" s="6"/>
      <c r="DG155" s="6"/>
      <c r="DH155" s="6"/>
      <c r="DI155" s="6"/>
      <c r="DJ155" s="6"/>
      <c r="DK155" s="6"/>
      <c r="DL155" s="6"/>
      <c r="DM155" s="6"/>
      <c r="DN155" s="6"/>
      <c r="DO155" s="6"/>
      <c r="DP155" s="6"/>
      <c r="DQ155" s="6"/>
      <c r="DR155" s="6"/>
      <c r="DS155" s="6"/>
      <c r="DT155" s="6"/>
      <c r="DU155" s="6"/>
      <c r="DV155" s="6"/>
      <c r="DW155" s="6"/>
      <c r="DX155" s="6"/>
      <c r="DY155" s="6"/>
      <c r="DZ155" s="6"/>
      <c r="EA155" s="6"/>
      <c r="EB155" s="6"/>
      <c r="EC155" s="6"/>
      <c r="ED155" s="6"/>
      <c r="EE155" s="6"/>
      <c r="EF155" s="6"/>
      <c r="EG155" s="6"/>
      <c r="EH155" s="6"/>
      <c r="EI155" s="6"/>
      <c r="EJ155" s="6"/>
      <c r="EK155" s="6"/>
      <c r="EL155" s="6"/>
      <c r="EM155" s="6"/>
      <c r="EN155" s="6"/>
      <c r="EO155" s="6"/>
      <c r="EP155" s="6"/>
      <c r="EQ155" s="6"/>
      <c r="ER155" s="6"/>
      <c r="ES155" s="6"/>
      <c r="ET155" s="6"/>
      <c r="EU155" s="6"/>
      <c r="EV155" s="6"/>
      <c r="EW155" s="6"/>
      <c r="EX155" s="6"/>
      <c r="EY155" s="6"/>
      <c r="EZ155" s="6"/>
      <c r="FA155" s="6"/>
      <c r="FB155" s="6"/>
      <c r="FC155" s="6"/>
      <c r="FD155" s="6"/>
      <c r="FE155" s="6"/>
      <c r="FF155" s="6"/>
      <c r="FG155" s="6"/>
      <c r="FH155" s="6"/>
      <c r="FI155" s="6"/>
      <c r="FJ155" s="6"/>
      <c r="FK155" s="6"/>
      <c r="FL155" s="6"/>
      <c r="FM155" s="6"/>
      <c r="FN155" s="6"/>
      <c r="FO155" s="6"/>
      <c r="FP155" s="6"/>
      <c r="FQ155" s="6"/>
      <c r="FR155" s="6"/>
      <c r="FS155" s="6"/>
      <c r="FT155" s="6"/>
      <c r="FU155" s="6"/>
      <c r="FV155" s="6"/>
      <c r="FW155" s="6"/>
      <c r="FX155" s="6"/>
      <c r="FY155" s="6"/>
      <c r="FZ155" s="6"/>
      <c r="GA155" s="6"/>
      <c r="GB155" s="6"/>
      <c r="GC155" s="6"/>
      <c r="GD155" s="6"/>
      <c r="GE155" s="6"/>
      <c r="GF155" s="6"/>
      <c r="GG155" s="6"/>
      <c r="GH155" s="6"/>
      <c r="GI155" s="6"/>
      <c r="GJ155" s="6"/>
      <c r="GK155" s="6"/>
      <c r="GL155" s="6"/>
      <c r="GM155" s="6"/>
      <c r="GN155" s="6"/>
      <c r="GO155" s="6"/>
      <c r="GP155" s="6"/>
      <c r="GQ155" s="6"/>
      <c r="GR155" s="6"/>
      <c r="GS155" s="6"/>
      <c r="GT155" s="6"/>
      <c r="GU155" s="6"/>
      <c r="GV155" s="6"/>
      <c r="GW155" s="6"/>
      <c r="GX155" s="6"/>
      <c r="GY155" s="6"/>
      <c r="GZ155" s="6"/>
      <c r="HA155" s="6"/>
      <c r="HB155" s="6"/>
      <c r="HC155" s="6"/>
      <c r="HD155" s="6"/>
      <c r="HE155" s="6"/>
      <c r="HF155" s="6"/>
      <c r="HG155" s="6"/>
      <c r="HH155" s="6"/>
      <c r="HI155" s="6"/>
      <c r="HJ155" s="6"/>
      <c r="HK155" s="6"/>
      <c r="HL155" s="6"/>
      <c r="HM155" s="6"/>
      <c r="HN155" s="6"/>
      <c r="HO155" s="6"/>
      <c r="HP155" s="6"/>
      <c r="HQ155" s="6"/>
      <c r="HR155" s="6"/>
      <c r="HS155" s="6"/>
      <c r="HT155" s="6"/>
      <c r="HU155" s="6"/>
      <c r="HV155" s="6"/>
      <c r="HW155" s="6"/>
      <c r="HX155" s="6"/>
      <c r="HY155" s="6"/>
      <c r="HZ155" s="6"/>
      <c r="IA155" s="6"/>
      <c r="IB155" s="6"/>
      <c r="IC155" s="6"/>
      <c r="ID155" s="6"/>
      <c r="IE155" s="6"/>
      <c r="IF155" s="6"/>
      <c r="IG155" s="6"/>
      <c r="IH155" s="6"/>
      <c r="II155" s="6"/>
      <c r="IJ155" s="6"/>
      <c r="IK155" s="6"/>
      <c r="IL155" s="6"/>
    </row>
    <row r="156" spans="1:246" x14ac:dyDescent="0.25">
      <c r="A156" s="17">
        <f t="shared" si="2"/>
        <v>42031</v>
      </c>
      <c r="B156" s="31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  <c r="DA156" s="6"/>
      <c r="DB156" s="6"/>
      <c r="DC156" s="6"/>
      <c r="DD156" s="6"/>
      <c r="DE156" s="6"/>
      <c r="DF156" s="6"/>
      <c r="DG156" s="6"/>
      <c r="DH156" s="6"/>
      <c r="DI156" s="6"/>
      <c r="DJ156" s="6"/>
      <c r="DK156" s="6"/>
      <c r="DL156" s="6"/>
      <c r="DM156" s="6"/>
      <c r="DN156" s="6"/>
      <c r="DO156" s="6"/>
      <c r="DP156" s="6"/>
      <c r="DQ156" s="6"/>
      <c r="DR156" s="6"/>
      <c r="DS156" s="6"/>
      <c r="DT156" s="6"/>
      <c r="DU156" s="6"/>
      <c r="DV156" s="6"/>
      <c r="DW156" s="6"/>
      <c r="DX156" s="6"/>
      <c r="DY156" s="6"/>
      <c r="DZ156" s="6"/>
      <c r="EA156" s="6"/>
      <c r="EB156" s="6"/>
      <c r="EC156" s="6"/>
      <c r="ED156" s="6"/>
      <c r="EE156" s="6"/>
      <c r="EF156" s="6"/>
      <c r="EG156" s="6"/>
      <c r="EH156" s="6"/>
      <c r="EI156" s="6"/>
      <c r="EJ156" s="6"/>
      <c r="EK156" s="6"/>
      <c r="EL156" s="6"/>
      <c r="EM156" s="6"/>
      <c r="EN156" s="6"/>
      <c r="EO156" s="6"/>
      <c r="EP156" s="6"/>
      <c r="EQ156" s="6"/>
      <c r="ER156" s="6"/>
      <c r="ES156" s="6"/>
      <c r="ET156" s="6"/>
      <c r="EU156" s="6"/>
      <c r="EV156" s="6"/>
      <c r="EW156" s="6"/>
      <c r="EX156" s="6"/>
      <c r="EY156" s="6"/>
      <c r="EZ156" s="6"/>
      <c r="FA156" s="6"/>
      <c r="FB156" s="6"/>
      <c r="FC156" s="6"/>
      <c r="FD156" s="6"/>
      <c r="FE156" s="6"/>
      <c r="FF156" s="6"/>
      <c r="FG156" s="6"/>
      <c r="FH156" s="6"/>
      <c r="FI156" s="6"/>
      <c r="FJ156" s="6"/>
      <c r="FK156" s="6"/>
      <c r="FL156" s="6"/>
      <c r="FM156" s="6"/>
      <c r="FN156" s="6"/>
      <c r="FO156" s="6"/>
      <c r="FP156" s="6"/>
      <c r="FQ156" s="6"/>
      <c r="FR156" s="6"/>
      <c r="FS156" s="6"/>
      <c r="FT156" s="6"/>
      <c r="FU156" s="6"/>
      <c r="FV156" s="6"/>
      <c r="FW156" s="6"/>
      <c r="FX156" s="6"/>
      <c r="FY156" s="6"/>
      <c r="FZ156" s="6"/>
      <c r="GA156" s="6"/>
      <c r="GB156" s="6"/>
      <c r="GC156" s="6"/>
      <c r="GD156" s="6"/>
      <c r="GE156" s="6"/>
      <c r="GF156" s="6"/>
      <c r="GG156" s="6"/>
      <c r="GH156" s="6"/>
      <c r="GI156" s="6"/>
      <c r="GJ156" s="6"/>
      <c r="GK156" s="6"/>
      <c r="GL156" s="6"/>
      <c r="GM156" s="6"/>
      <c r="GN156" s="6"/>
      <c r="GO156" s="6"/>
      <c r="GP156" s="6"/>
      <c r="GQ156" s="6"/>
      <c r="GR156" s="6"/>
      <c r="GS156" s="6"/>
      <c r="GT156" s="6"/>
      <c r="GU156" s="6"/>
      <c r="GV156" s="6"/>
      <c r="GW156" s="6"/>
      <c r="GX156" s="6"/>
      <c r="GY156" s="6"/>
      <c r="GZ156" s="6"/>
      <c r="HA156" s="6"/>
      <c r="HB156" s="6"/>
      <c r="HC156" s="6"/>
      <c r="HD156" s="6"/>
      <c r="HE156" s="6"/>
      <c r="HF156" s="6"/>
      <c r="HG156" s="6"/>
      <c r="HH156" s="6"/>
      <c r="HI156" s="6"/>
      <c r="HJ156" s="6"/>
      <c r="HK156" s="6"/>
      <c r="HL156" s="6"/>
      <c r="HM156" s="6"/>
      <c r="HN156" s="6"/>
      <c r="HO156" s="6"/>
      <c r="HP156" s="6"/>
      <c r="HQ156" s="6"/>
      <c r="HR156" s="6"/>
      <c r="HS156" s="6"/>
      <c r="HT156" s="6"/>
      <c r="HU156" s="6"/>
      <c r="HV156" s="6"/>
      <c r="HW156" s="6"/>
      <c r="HX156" s="6"/>
      <c r="HY156" s="6"/>
      <c r="HZ156" s="6"/>
      <c r="IA156" s="6"/>
      <c r="IB156" s="6"/>
      <c r="IC156" s="6"/>
      <c r="ID156" s="6"/>
      <c r="IE156" s="6"/>
      <c r="IF156" s="6"/>
      <c r="IG156" s="6"/>
      <c r="IH156" s="6"/>
      <c r="II156" s="6"/>
      <c r="IJ156" s="6"/>
      <c r="IK156" s="6"/>
      <c r="IL156" s="6"/>
    </row>
    <row r="157" spans="1:246" x14ac:dyDescent="0.25">
      <c r="A157" s="17">
        <f t="shared" si="2"/>
        <v>42032</v>
      </c>
      <c r="B157" s="31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  <c r="CQ157" s="6"/>
      <c r="CR157" s="6"/>
      <c r="CS157" s="6"/>
      <c r="CT157" s="6"/>
      <c r="CU157" s="6"/>
      <c r="CV157" s="6"/>
      <c r="CW157" s="6"/>
      <c r="CX157" s="6"/>
      <c r="CY157" s="6"/>
      <c r="CZ157" s="6"/>
      <c r="DA157" s="6"/>
      <c r="DB157" s="6"/>
      <c r="DC157" s="6"/>
      <c r="DD157" s="6"/>
      <c r="DE157" s="6"/>
      <c r="DF157" s="6"/>
      <c r="DG157" s="6"/>
      <c r="DH157" s="6"/>
      <c r="DI157" s="6"/>
      <c r="DJ157" s="6"/>
      <c r="DK157" s="6"/>
      <c r="DL157" s="6"/>
      <c r="DM157" s="6"/>
      <c r="DN157" s="6"/>
      <c r="DO157" s="6"/>
      <c r="DP157" s="6"/>
      <c r="DQ157" s="6"/>
      <c r="DR157" s="6"/>
      <c r="DS157" s="6"/>
      <c r="DT157" s="6"/>
      <c r="DU157" s="6"/>
      <c r="DV157" s="6"/>
      <c r="DW157" s="6"/>
      <c r="DX157" s="6"/>
      <c r="DY157" s="6"/>
      <c r="DZ157" s="6"/>
      <c r="EA157" s="6"/>
      <c r="EB157" s="6"/>
      <c r="EC157" s="6"/>
      <c r="ED157" s="6"/>
      <c r="EE157" s="6"/>
      <c r="EF157" s="6"/>
      <c r="EG157" s="6"/>
      <c r="EH157" s="6"/>
      <c r="EI157" s="6"/>
      <c r="EJ157" s="6"/>
      <c r="EK157" s="6"/>
      <c r="EL157" s="6"/>
      <c r="EM157" s="6"/>
      <c r="EN157" s="6"/>
      <c r="EO157" s="6"/>
      <c r="EP157" s="6"/>
      <c r="EQ157" s="6"/>
      <c r="ER157" s="6"/>
      <c r="ES157" s="6"/>
      <c r="ET157" s="6"/>
      <c r="EU157" s="6"/>
      <c r="EV157" s="6"/>
      <c r="EW157" s="6"/>
      <c r="EX157" s="6"/>
      <c r="EY157" s="6"/>
      <c r="EZ157" s="6"/>
      <c r="FA157" s="6"/>
      <c r="FB157" s="6"/>
      <c r="FC157" s="6"/>
      <c r="FD157" s="6"/>
      <c r="FE157" s="6"/>
      <c r="FF157" s="6"/>
      <c r="FG157" s="6"/>
      <c r="FH157" s="6"/>
      <c r="FI157" s="6"/>
      <c r="FJ157" s="6"/>
      <c r="FK157" s="6"/>
      <c r="FL157" s="6"/>
      <c r="FM157" s="6"/>
      <c r="FN157" s="6"/>
      <c r="FO157" s="6"/>
      <c r="FP157" s="6"/>
      <c r="FQ157" s="6"/>
      <c r="FR157" s="6"/>
      <c r="FS157" s="6"/>
      <c r="FT157" s="6"/>
      <c r="FU157" s="6"/>
      <c r="FV157" s="6"/>
      <c r="FW157" s="6"/>
      <c r="FX157" s="6"/>
      <c r="FY157" s="6"/>
      <c r="FZ157" s="6"/>
      <c r="GA157" s="6"/>
      <c r="GB157" s="6"/>
      <c r="GC157" s="6"/>
      <c r="GD157" s="6"/>
      <c r="GE157" s="6"/>
      <c r="GF157" s="6"/>
      <c r="GG157" s="6"/>
      <c r="GH157" s="6"/>
      <c r="GI157" s="6"/>
      <c r="GJ157" s="6"/>
      <c r="GK157" s="6"/>
      <c r="GL157" s="6"/>
      <c r="GM157" s="6"/>
      <c r="GN157" s="6"/>
      <c r="GO157" s="6"/>
      <c r="GP157" s="6"/>
      <c r="GQ157" s="6"/>
      <c r="GR157" s="6"/>
      <c r="GS157" s="6"/>
      <c r="GT157" s="6"/>
      <c r="GU157" s="6"/>
      <c r="GV157" s="6"/>
      <c r="GW157" s="6"/>
      <c r="GX157" s="6"/>
      <c r="GY157" s="6"/>
      <c r="GZ157" s="6"/>
      <c r="HA157" s="6"/>
      <c r="HB157" s="6"/>
      <c r="HC157" s="6"/>
      <c r="HD157" s="6"/>
      <c r="HE157" s="6"/>
      <c r="HF157" s="6"/>
      <c r="HG157" s="6"/>
      <c r="HH157" s="6"/>
      <c r="HI157" s="6"/>
      <c r="HJ157" s="6"/>
      <c r="HK157" s="6"/>
      <c r="HL157" s="6"/>
      <c r="HM157" s="6"/>
      <c r="HN157" s="6"/>
      <c r="HO157" s="6"/>
      <c r="HP157" s="6"/>
      <c r="HQ157" s="6"/>
      <c r="HR157" s="6"/>
      <c r="HS157" s="6"/>
      <c r="HT157" s="6"/>
      <c r="HU157" s="6"/>
      <c r="HV157" s="6"/>
      <c r="HW157" s="6"/>
      <c r="HX157" s="6"/>
      <c r="HY157" s="6"/>
      <c r="HZ157" s="6"/>
      <c r="IA157" s="6"/>
      <c r="IB157" s="6"/>
      <c r="IC157" s="6"/>
      <c r="ID157" s="6"/>
      <c r="IE157" s="6"/>
      <c r="IF157" s="6"/>
      <c r="IG157" s="6"/>
      <c r="IH157" s="6"/>
      <c r="II157" s="6"/>
      <c r="IJ157" s="6"/>
      <c r="IK157" s="6"/>
      <c r="IL157" s="6"/>
    </row>
    <row r="158" spans="1:246" x14ac:dyDescent="0.25">
      <c r="A158" s="17">
        <f t="shared" si="2"/>
        <v>42033</v>
      </c>
      <c r="B158" s="31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  <c r="CR158" s="6"/>
      <c r="CS158" s="6"/>
      <c r="CT158" s="6"/>
      <c r="CU158" s="6"/>
      <c r="CV158" s="6"/>
      <c r="CW158" s="6"/>
      <c r="CX158" s="6"/>
      <c r="CY158" s="6"/>
      <c r="CZ158" s="6"/>
      <c r="DA158" s="6"/>
      <c r="DB158" s="6"/>
      <c r="DC158" s="6"/>
      <c r="DD158" s="6"/>
      <c r="DE158" s="6"/>
      <c r="DF158" s="6"/>
      <c r="DG158" s="6"/>
      <c r="DH158" s="6"/>
      <c r="DI158" s="6"/>
      <c r="DJ158" s="6"/>
      <c r="DK158" s="6"/>
      <c r="DL158" s="6"/>
      <c r="DM158" s="6"/>
      <c r="DN158" s="6"/>
      <c r="DO158" s="6"/>
      <c r="DP158" s="6"/>
      <c r="DQ158" s="6"/>
      <c r="DR158" s="6"/>
      <c r="DS158" s="6"/>
      <c r="DT158" s="6"/>
      <c r="DU158" s="6"/>
      <c r="DV158" s="6"/>
      <c r="DW158" s="6"/>
      <c r="DX158" s="6"/>
      <c r="DY158" s="6"/>
      <c r="DZ158" s="6"/>
      <c r="EA158" s="6"/>
      <c r="EB158" s="6"/>
      <c r="EC158" s="6"/>
      <c r="ED158" s="6"/>
      <c r="EE158" s="6"/>
      <c r="EF158" s="6"/>
      <c r="EG158" s="6"/>
      <c r="EH158" s="6"/>
      <c r="EI158" s="6"/>
      <c r="EJ158" s="6"/>
      <c r="EK158" s="6"/>
      <c r="EL158" s="6"/>
      <c r="EM158" s="6"/>
      <c r="EN158" s="6"/>
      <c r="EO158" s="6"/>
      <c r="EP158" s="6"/>
      <c r="EQ158" s="6"/>
      <c r="ER158" s="6"/>
      <c r="ES158" s="6"/>
      <c r="ET158" s="6"/>
      <c r="EU158" s="6"/>
      <c r="EV158" s="6"/>
      <c r="EW158" s="6"/>
      <c r="EX158" s="6"/>
      <c r="EY158" s="6"/>
      <c r="EZ158" s="6"/>
      <c r="FA158" s="6"/>
      <c r="FB158" s="6"/>
      <c r="FC158" s="6"/>
      <c r="FD158" s="6"/>
      <c r="FE158" s="6"/>
      <c r="FF158" s="6"/>
      <c r="FG158" s="6"/>
      <c r="FH158" s="6"/>
      <c r="FI158" s="6"/>
      <c r="FJ158" s="6"/>
      <c r="FK158" s="6"/>
      <c r="FL158" s="6"/>
      <c r="FM158" s="6"/>
      <c r="FN158" s="6"/>
      <c r="FO158" s="6"/>
      <c r="FP158" s="6"/>
      <c r="FQ158" s="6"/>
      <c r="FR158" s="6"/>
      <c r="FS158" s="6"/>
      <c r="FT158" s="6"/>
      <c r="FU158" s="6"/>
      <c r="FV158" s="6"/>
      <c r="FW158" s="6"/>
      <c r="FX158" s="6"/>
      <c r="FY158" s="6"/>
      <c r="FZ158" s="6"/>
      <c r="GA158" s="6"/>
      <c r="GB158" s="6"/>
      <c r="GC158" s="6"/>
      <c r="GD158" s="6"/>
      <c r="GE158" s="6"/>
      <c r="GF158" s="6"/>
      <c r="GG158" s="6"/>
      <c r="GH158" s="6"/>
      <c r="GI158" s="6"/>
      <c r="GJ158" s="6"/>
      <c r="GK158" s="6"/>
      <c r="GL158" s="6"/>
      <c r="GM158" s="6"/>
      <c r="GN158" s="6"/>
      <c r="GO158" s="6"/>
      <c r="GP158" s="6"/>
      <c r="GQ158" s="6"/>
      <c r="GR158" s="6"/>
      <c r="GS158" s="6"/>
      <c r="GT158" s="6"/>
      <c r="GU158" s="6"/>
      <c r="GV158" s="6"/>
      <c r="GW158" s="6"/>
      <c r="GX158" s="6"/>
      <c r="GY158" s="6"/>
      <c r="GZ158" s="6"/>
      <c r="HA158" s="6"/>
      <c r="HB158" s="6"/>
      <c r="HC158" s="6"/>
      <c r="HD158" s="6"/>
      <c r="HE158" s="6"/>
      <c r="HF158" s="6"/>
      <c r="HG158" s="6"/>
      <c r="HH158" s="6"/>
      <c r="HI158" s="6"/>
      <c r="HJ158" s="6"/>
      <c r="HK158" s="6"/>
      <c r="HL158" s="6"/>
      <c r="HM158" s="6"/>
      <c r="HN158" s="6"/>
      <c r="HO158" s="6"/>
      <c r="HP158" s="6"/>
      <c r="HQ158" s="6"/>
      <c r="HR158" s="6"/>
      <c r="HS158" s="6"/>
      <c r="HT158" s="6"/>
      <c r="HU158" s="6"/>
      <c r="HV158" s="6"/>
      <c r="HW158" s="6"/>
      <c r="HX158" s="6"/>
      <c r="HY158" s="6"/>
      <c r="HZ158" s="6"/>
      <c r="IA158" s="6"/>
      <c r="IB158" s="6"/>
      <c r="IC158" s="6"/>
      <c r="ID158" s="6"/>
      <c r="IE158" s="6"/>
      <c r="IF158" s="6"/>
      <c r="IG158" s="6"/>
      <c r="IH158" s="6"/>
      <c r="II158" s="6"/>
      <c r="IJ158" s="6"/>
      <c r="IK158" s="6"/>
      <c r="IL158" s="6"/>
    </row>
    <row r="159" spans="1:246" x14ac:dyDescent="0.25">
      <c r="A159" s="17">
        <f t="shared" si="2"/>
        <v>42034</v>
      </c>
      <c r="B159" s="31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6"/>
      <c r="CT159" s="6"/>
      <c r="CU159" s="6"/>
      <c r="CV159" s="6"/>
      <c r="CW159" s="6"/>
      <c r="CX159" s="6"/>
      <c r="CY159" s="6"/>
      <c r="CZ159" s="6"/>
      <c r="DA159" s="6"/>
      <c r="DB159" s="6"/>
      <c r="DC159" s="6"/>
      <c r="DD159" s="6"/>
      <c r="DE159" s="6"/>
      <c r="DF159" s="6"/>
      <c r="DG159" s="6"/>
      <c r="DH159" s="6"/>
      <c r="DI159" s="6"/>
      <c r="DJ159" s="6"/>
      <c r="DK159" s="6"/>
      <c r="DL159" s="6"/>
      <c r="DM159" s="6"/>
      <c r="DN159" s="6"/>
      <c r="DO159" s="6"/>
      <c r="DP159" s="6"/>
      <c r="DQ159" s="6"/>
      <c r="DR159" s="6"/>
      <c r="DS159" s="6"/>
      <c r="DT159" s="6"/>
      <c r="DU159" s="6"/>
      <c r="DV159" s="6"/>
      <c r="DW159" s="6"/>
      <c r="DX159" s="6"/>
      <c r="DY159" s="6"/>
      <c r="DZ159" s="6"/>
      <c r="EA159" s="6"/>
      <c r="EB159" s="6"/>
      <c r="EC159" s="6"/>
      <c r="ED159" s="6"/>
      <c r="EE159" s="6"/>
      <c r="EF159" s="6"/>
      <c r="EG159" s="6"/>
      <c r="EH159" s="6"/>
      <c r="EI159" s="6"/>
      <c r="EJ159" s="6"/>
      <c r="EK159" s="6"/>
      <c r="EL159" s="6"/>
      <c r="EM159" s="6"/>
      <c r="EN159" s="6"/>
      <c r="EO159" s="6"/>
      <c r="EP159" s="6"/>
      <c r="EQ159" s="6"/>
      <c r="ER159" s="6"/>
      <c r="ES159" s="6"/>
      <c r="ET159" s="6"/>
      <c r="EU159" s="6"/>
      <c r="EV159" s="6"/>
      <c r="EW159" s="6"/>
      <c r="EX159" s="6"/>
      <c r="EY159" s="6"/>
      <c r="EZ159" s="6"/>
      <c r="FA159" s="6"/>
      <c r="FB159" s="6"/>
      <c r="FC159" s="6"/>
      <c r="FD159" s="6"/>
      <c r="FE159" s="6"/>
      <c r="FF159" s="6"/>
      <c r="FG159" s="6"/>
      <c r="FH159" s="6"/>
      <c r="FI159" s="6"/>
      <c r="FJ159" s="6"/>
      <c r="FK159" s="6"/>
      <c r="FL159" s="6"/>
      <c r="FM159" s="6"/>
      <c r="FN159" s="6"/>
      <c r="FO159" s="6"/>
      <c r="FP159" s="6"/>
      <c r="FQ159" s="6"/>
      <c r="FR159" s="6"/>
      <c r="FS159" s="6"/>
      <c r="FT159" s="6"/>
      <c r="FU159" s="6"/>
      <c r="FV159" s="6"/>
      <c r="FW159" s="6"/>
      <c r="FX159" s="6"/>
      <c r="FY159" s="6"/>
      <c r="FZ159" s="6"/>
      <c r="GA159" s="6"/>
      <c r="GB159" s="6"/>
      <c r="GC159" s="6"/>
      <c r="GD159" s="6"/>
      <c r="GE159" s="6"/>
      <c r="GF159" s="6"/>
      <c r="GG159" s="6"/>
      <c r="GH159" s="6"/>
      <c r="GI159" s="6"/>
      <c r="GJ159" s="6"/>
      <c r="GK159" s="6"/>
      <c r="GL159" s="6"/>
      <c r="GM159" s="6"/>
      <c r="GN159" s="6"/>
      <c r="GO159" s="6"/>
      <c r="GP159" s="6"/>
      <c r="GQ159" s="6"/>
      <c r="GR159" s="6"/>
      <c r="GS159" s="6"/>
      <c r="GT159" s="6"/>
      <c r="GU159" s="6"/>
      <c r="GV159" s="6"/>
      <c r="GW159" s="6"/>
      <c r="GX159" s="6"/>
      <c r="GY159" s="6"/>
      <c r="GZ159" s="6"/>
      <c r="HA159" s="6"/>
      <c r="HB159" s="6"/>
      <c r="HC159" s="6"/>
      <c r="HD159" s="6"/>
      <c r="HE159" s="6"/>
      <c r="HF159" s="6"/>
      <c r="HG159" s="6"/>
      <c r="HH159" s="6"/>
      <c r="HI159" s="6"/>
      <c r="HJ159" s="6"/>
      <c r="HK159" s="6"/>
      <c r="HL159" s="6"/>
      <c r="HM159" s="6"/>
      <c r="HN159" s="6"/>
      <c r="HO159" s="6"/>
      <c r="HP159" s="6"/>
      <c r="HQ159" s="6"/>
      <c r="HR159" s="6"/>
      <c r="HS159" s="6"/>
      <c r="HT159" s="6"/>
      <c r="HU159" s="6"/>
      <c r="HV159" s="6"/>
      <c r="HW159" s="6"/>
      <c r="HX159" s="6"/>
      <c r="HY159" s="6"/>
      <c r="HZ159" s="6"/>
      <c r="IA159" s="6"/>
      <c r="IB159" s="6"/>
      <c r="IC159" s="6"/>
      <c r="ID159" s="6"/>
      <c r="IE159" s="6"/>
      <c r="IF159" s="6"/>
      <c r="IG159" s="6"/>
      <c r="IH159" s="6"/>
      <c r="II159" s="6"/>
      <c r="IJ159" s="6"/>
      <c r="IK159" s="6"/>
      <c r="IL159" s="6"/>
    </row>
    <row r="160" spans="1:246" x14ac:dyDescent="0.25">
      <c r="A160" s="17">
        <f t="shared" si="2"/>
        <v>42035</v>
      </c>
      <c r="B160" s="31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6"/>
      <c r="CT160" s="6"/>
      <c r="CU160" s="6"/>
      <c r="CV160" s="6"/>
      <c r="CW160" s="6"/>
      <c r="CX160" s="6"/>
      <c r="CY160" s="6"/>
      <c r="CZ160" s="6"/>
      <c r="DA160" s="6"/>
      <c r="DB160" s="6"/>
      <c r="DC160" s="6"/>
      <c r="DD160" s="6"/>
      <c r="DE160" s="6"/>
      <c r="DF160" s="6"/>
      <c r="DG160" s="6"/>
      <c r="DH160" s="6"/>
      <c r="DI160" s="6"/>
      <c r="DJ160" s="6"/>
      <c r="DK160" s="6"/>
      <c r="DL160" s="6"/>
      <c r="DM160" s="6"/>
      <c r="DN160" s="6"/>
      <c r="DO160" s="6"/>
      <c r="DP160" s="6"/>
      <c r="DQ160" s="6"/>
      <c r="DR160" s="6"/>
      <c r="DS160" s="6"/>
      <c r="DT160" s="6"/>
      <c r="DU160" s="6"/>
      <c r="DV160" s="6"/>
      <c r="DW160" s="6"/>
      <c r="DX160" s="6"/>
      <c r="DY160" s="6"/>
      <c r="DZ160" s="6"/>
      <c r="EA160" s="6"/>
      <c r="EB160" s="6"/>
      <c r="EC160" s="6"/>
      <c r="ED160" s="6"/>
      <c r="EE160" s="6"/>
      <c r="EF160" s="6"/>
      <c r="EG160" s="6"/>
      <c r="EH160" s="6"/>
      <c r="EI160" s="6"/>
      <c r="EJ160" s="6"/>
      <c r="EK160" s="6"/>
      <c r="EL160" s="6"/>
      <c r="EM160" s="6"/>
      <c r="EN160" s="6"/>
      <c r="EO160" s="6"/>
      <c r="EP160" s="6"/>
      <c r="EQ160" s="6"/>
      <c r="ER160" s="6"/>
      <c r="ES160" s="6"/>
      <c r="ET160" s="6"/>
      <c r="EU160" s="6"/>
      <c r="EV160" s="6"/>
      <c r="EW160" s="6"/>
      <c r="EX160" s="6"/>
      <c r="EY160" s="6"/>
      <c r="EZ160" s="6"/>
      <c r="FA160" s="6"/>
      <c r="FB160" s="6"/>
      <c r="FC160" s="6"/>
      <c r="FD160" s="6"/>
      <c r="FE160" s="6"/>
      <c r="FF160" s="6"/>
      <c r="FG160" s="6"/>
      <c r="FH160" s="6"/>
      <c r="FI160" s="6"/>
      <c r="FJ160" s="6"/>
      <c r="FK160" s="6"/>
      <c r="FL160" s="6"/>
      <c r="FM160" s="6"/>
      <c r="FN160" s="6"/>
      <c r="FO160" s="6"/>
      <c r="FP160" s="6"/>
      <c r="FQ160" s="6"/>
      <c r="FR160" s="6"/>
      <c r="FS160" s="6"/>
      <c r="FT160" s="6"/>
      <c r="FU160" s="6"/>
      <c r="FV160" s="6"/>
      <c r="FW160" s="6"/>
      <c r="FX160" s="6"/>
      <c r="FY160" s="6"/>
      <c r="FZ160" s="6"/>
      <c r="GA160" s="6"/>
      <c r="GB160" s="6"/>
      <c r="GC160" s="6"/>
      <c r="GD160" s="6"/>
      <c r="GE160" s="6"/>
      <c r="GF160" s="6"/>
      <c r="GG160" s="6"/>
      <c r="GH160" s="6"/>
      <c r="GI160" s="6"/>
      <c r="GJ160" s="6"/>
      <c r="GK160" s="6"/>
      <c r="GL160" s="6"/>
      <c r="GM160" s="6"/>
      <c r="GN160" s="6"/>
      <c r="GO160" s="6"/>
      <c r="GP160" s="6"/>
      <c r="GQ160" s="6"/>
      <c r="GR160" s="6"/>
      <c r="GS160" s="6"/>
      <c r="GT160" s="6"/>
      <c r="GU160" s="6"/>
      <c r="GV160" s="6"/>
      <c r="GW160" s="6"/>
      <c r="GX160" s="6"/>
      <c r="GY160" s="6"/>
      <c r="GZ160" s="6"/>
      <c r="HA160" s="6"/>
      <c r="HB160" s="6"/>
      <c r="HC160" s="6"/>
      <c r="HD160" s="6"/>
      <c r="HE160" s="6"/>
      <c r="HF160" s="6"/>
      <c r="HG160" s="6"/>
      <c r="HH160" s="6"/>
      <c r="HI160" s="6"/>
      <c r="HJ160" s="6"/>
      <c r="HK160" s="6"/>
      <c r="HL160" s="6"/>
      <c r="HM160" s="6"/>
      <c r="HN160" s="6"/>
      <c r="HO160" s="6"/>
      <c r="HP160" s="6"/>
      <c r="HQ160" s="6"/>
      <c r="HR160" s="6"/>
      <c r="HS160" s="6"/>
      <c r="HT160" s="6"/>
      <c r="HU160" s="6"/>
      <c r="HV160" s="6"/>
      <c r="HW160" s="6"/>
      <c r="HX160" s="6"/>
      <c r="HY160" s="6"/>
      <c r="HZ160" s="6"/>
      <c r="IA160" s="6"/>
      <c r="IB160" s="6"/>
      <c r="IC160" s="6"/>
      <c r="ID160" s="6"/>
      <c r="IE160" s="6"/>
      <c r="IF160" s="6"/>
      <c r="IG160" s="6"/>
      <c r="IH160" s="6"/>
      <c r="II160" s="6"/>
      <c r="IJ160" s="6"/>
      <c r="IK160" s="6"/>
      <c r="IL160" s="6"/>
    </row>
    <row r="161" spans="1:246" x14ac:dyDescent="0.25">
      <c r="A161" s="17">
        <f t="shared" si="2"/>
        <v>42036</v>
      </c>
      <c r="B161" s="31">
        <v>8</v>
      </c>
      <c r="C161" s="6">
        <v>13</v>
      </c>
      <c r="D161" s="6" t="s">
        <v>100</v>
      </c>
      <c r="E161" s="6">
        <v>7</v>
      </c>
      <c r="F161" s="6" t="s">
        <v>100</v>
      </c>
      <c r="G161" s="6">
        <v>0</v>
      </c>
      <c r="H161" s="6">
        <v>19</v>
      </c>
      <c r="I161" s="6">
        <v>9</v>
      </c>
      <c r="J161" s="6">
        <v>5</v>
      </c>
      <c r="K161" s="6" t="s">
        <v>100</v>
      </c>
      <c r="L161" s="6">
        <v>11</v>
      </c>
      <c r="M161" s="6">
        <v>19</v>
      </c>
      <c r="N161" s="6">
        <v>18</v>
      </c>
      <c r="O161" s="6" t="s">
        <v>100</v>
      </c>
      <c r="P161" s="6" t="s">
        <v>100</v>
      </c>
      <c r="Q161" s="6">
        <v>10</v>
      </c>
      <c r="R161" s="6">
        <v>0</v>
      </c>
      <c r="S161" s="6" t="s">
        <v>100</v>
      </c>
      <c r="T161" s="6" t="s">
        <v>100</v>
      </c>
      <c r="U161" s="6"/>
      <c r="V161" s="6" t="s">
        <v>100</v>
      </c>
      <c r="W161" s="6">
        <v>14</v>
      </c>
      <c r="X161" s="6">
        <v>0</v>
      </c>
      <c r="Y161" s="6">
        <v>5</v>
      </c>
      <c r="Z161" s="6">
        <v>22</v>
      </c>
      <c r="AA161" s="6">
        <v>102</v>
      </c>
      <c r="AB161" s="6">
        <v>3</v>
      </c>
      <c r="AC161" s="6">
        <v>11</v>
      </c>
      <c r="AD161" s="6">
        <v>2</v>
      </c>
      <c r="AE161" s="6">
        <v>8</v>
      </c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6"/>
      <c r="CT161" s="6"/>
      <c r="CU161" s="6"/>
      <c r="CV161" s="6"/>
      <c r="CW161" s="6"/>
      <c r="CX161" s="6"/>
      <c r="CY161" s="6"/>
      <c r="CZ161" s="6"/>
      <c r="DA161" s="6"/>
      <c r="DB161" s="6"/>
      <c r="DC161" s="6"/>
      <c r="DD161" s="6"/>
      <c r="DE161" s="6"/>
      <c r="DF161" s="6"/>
      <c r="DG161" s="6"/>
      <c r="DH161" s="6"/>
      <c r="DI161" s="6"/>
      <c r="DJ161" s="6"/>
      <c r="DK161" s="6"/>
      <c r="DL161" s="6"/>
      <c r="DM161" s="6"/>
      <c r="DN161" s="6"/>
      <c r="DO161" s="6"/>
      <c r="DP161" s="6"/>
      <c r="DQ161" s="6"/>
      <c r="DR161" s="6"/>
      <c r="DS161" s="6"/>
      <c r="DT161" s="6"/>
      <c r="DU161" s="6"/>
      <c r="DV161" s="6"/>
      <c r="DW161" s="6"/>
      <c r="DX161" s="6"/>
      <c r="DY161" s="6"/>
      <c r="DZ161" s="6"/>
      <c r="EA161" s="6"/>
      <c r="EB161" s="6"/>
      <c r="EC161" s="6"/>
      <c r="ED161" s="6"/>
      <c r="EE161" s="6"/>
      <c r="EF161" s="6"/>
      <c r="EG161" s="6"/>
      <c r="EH161" s="6"/>
      <c r="EI161" s="6"/>
      <c r="EJ161" s="6"/>
      <c r="EK161" s="6"/>
      <c r="EL161" s="6"/>
      <c r="EM161" s="6"/>
      <c r="EN161" s="6"/>
      <c r="EO161" s="6"/>
      <c r="EP161" s="6"/>
      <c r="EQ161" s="6"/>
      <c r="ER161" s="6"/>
      <c r="ES161" s="6"/>
      <c r="ET161" s="6"/>
      <c r="EU161" s="6"/>
      <c r="EV161" s="6"/>
      <c r="EW161" s="6"/>
      <c r="EX161" s="6"/>
      <c r="EY161" s="6"/>
      <c r="EZ161" s="6"/>
      <c r="FA161" s="6"/>
      <c r="FB161" s="6"/>
      <c r="FC161" s="6"/>
      <c r="FD161" s="6"/>
      <c r="FE161" s="6"/>
      <c r="FF161" s="6"/>
      <c r="FG161" s="6"/>
      <c r="FH161" s="6"/>
      <c r="FI161" s="6"/>
      <c r="FJ161" s="6"/>
      <c r="FK161" s="6"/>
      <c r="FL161" s="6"/>
      <c r="FM161" s="6"/>
      <c r="FN161" s="6"/>
      <c r="FO161" s="6"/>
      <c r="FP161" s="6"/>
      <c r="FQ161" s="6"/>
      <c r="FR161" s="6"/>
      <c r="FS161" s="6"/>
      <c r="FT161" s="6"/>
      <c r="FU161" s="6"/>
      <c r="FV161" s="6"/>
      <c r="FW161" s="6"/>
      <c r="FX161" s="6"/>
      <c r="FY161" s="6"/>
      <c r="FZ161" s="6"/>
      <c r="GA161" s="6"/>
      <c r="GB161" s="6"/>
      <c r="GC161" s="6"/>
      <c r="GD161" s="6"/>
      <c r="GE161" s="6"/>
      <c r="GF161" s="6"/>
      <c r="GG161" s="6"/>
      <c r="GH161" s="6"/>
      <c r="GI161" s="6"/>
      <c r="GJ161" s="6"/>
      <c r="GK161" s="6"/>
      <c r="GL161" s="6"/>
      <c r="GM161" s="6"/>
      <c r="GN161" s="6"/>
      <c r="GO161" s="6"/>
      <c r="GP161" s="6"/>
      <c r="GQ161" s="6"/>
      <c r="GR161" s="6"/>
      <c r="GS161" s="6"/>
      <c r="GT161" s="6"/>
      <c r="GU161" s="6"/>
      <c r="GV161" s="6"/>
      <c r="GW161" s="6"/>
      <c r="GX161" s="6"/>
      <c r="GY161" s="6"/>
      <c r="GZ161" s="6"/>
      <c r="HA161" s="6"/>
      <c r="HB161" s="6"/>
      <c r="HC161" s="6"/>
      <c r="HD161" s="6"/>
      <c r="HE161" s="6"/>
      <c r="HF161" s="6"/>
      <c r="HG161" s="6"/>
      <c r="HH161" s="6"/>
      <c r="HI161" s="6"/>
      <c r="HJ161" s="6"/>
      <c r="HK161" s="6"/>
      <c r="HL161" s="6"/>
      <c r="HM161" s="6"/>
      <c r="HN161" s="6"/>
      <c r="HO161" s="6"/>
      <c r="HP161" s="6"/>
      <c r="HQ161" s="6"/>
      <c r="HR161" s="6"/>
      <c r="HS161" s="6"/>
      <c r="HT161" s="6"/>
      <c r="HU161" s="6"/>
      <c r="HV161" s="6"/>
      <c r="HW161" s="6"/>
      <c r="HX161" s="6"/>
      <c r="HY161" s="6"/>
      <c r="HZ161" s="6"/>
      <c r="IA161" s="6"/>
      <c r="IB161" s="6"/>
      <c r="IC161" s="6"/>
      <c r="ID161" s="6"/>
      <c r="IE161" s="6"/>
      <c r="IF161" s="6"/>
      <c r="IG161" s="6"/>
      <c r="IH161" s="6"/>
      <c r="II161" s="6"/>
      <c r="IJ161" s="6"/>
      <c r="IK161" s="6"/>
      <c r="IL161" s="6"/>
    </row>
    <row r="162" spans="1:246" x14ac:dyDescent="0.25">
      <c r="A162" s="17">
        <f t="shared" si="2"/>
        <v>42037</v>
      </c>
      <c r="B162" s="31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6"/>
      <c r="CT162" s="6"/>
      <c r="CU162" s="6"/>
      <c r="CV162" s="6"/>
      <c r="CW162" s="6"/>
      <c r="CX162" s="6"/>
      <c r="CY162" s="6"/>
      <c r="CZ162" s="6"/>
      <c r="DA162" s="6"/>
      <c r="DB162" s="6"/>
      <c r="DC162" s="6"/>
      <c r="DD162" s="6"/>
      <c r="DE162" s="6"/>
      <c r="DF162" s="6"/>
      <c r="DG162" s="6"/>
      <c r="DH162" s="6"/>
      <c r="DI162" s="6"/>
      <c r="DJ162" s="6"/>
      <c r="DK162" s="6"/>
      <c r="DL162" s="6"/>
      <c r="DM162" s="6"/>
      <c r="DN162" s="6"/>
      <c r="DO162" s="6"/>
      <c r="DP162" s="6"/>
      <c r="DQ162" s="6"/>
      <c r="DR162" s="6"/>
      <c r="DS162" s="6"/>
      <c r="DT162" s="6"/>
      <c r="DU162" s="6"/>
      <c r="DV162" s="6"/>
      <c r="DW162" s="6"/>
      <c r="DX162" s="6"/>
      <c r="DY162" s="6"/>
      <c r="DZ162" s="6"/>
      <c r="EA162" s="6"/>
      <c r="EB162" s="6"/>
      <c r="EC162" s="6"/>
      <c r="ED162" s="6"/>
      <c r="EE162" s="6"/>
      <c r="EF162" s="6"/>
      <c r="EG162" s="6"/>
      <c r="EH162" s="6"/>
      <c r="EI162" s="6"/>
      <c r="EJ162" s="6"/>
      <c r="EK162" s="6"/>
      <c r="EL162" s="6"/>
      <c r="EM162" s="6"/>
      <c r="EN162" s="6"/>
      <c r="EO162" s="6"/>
      <c r="EP162" s="6"/>
      <c r="EQ162" s="6"/>
      <c r="ER162" s="6"/>
      <c r="ES162" s="6"/>
      <c r="ET162" s="6"/>
      <c r="EU162" s="6"/>
      <c r="EV162" s="6"/>
      <c r="EW162" s="6"/>
      <c r="EX162" s="6"/>
      <c r="EY162" s="6"/>
      <c r="EZ162" s="6"/>
      <c r="FA162" s="6"/>
      <c r="FB162" s="6"/>
      <c r="FC162" s="6"/>
      <c r="FD162" s="6"/>
      <c r="FE162" s="6"/>
      <c r="FF162" s="6"/>
      <c r="FG162" s="6"/>
      <c r="FH162" s="6"/>
      <c r="FI162" s="6"/>
      <c r="FJ162" s="6"/>
      <c r="FK162" s="6"/>
      <c r="FL162" s="6"/>
      <c r="FM162" s="6"/>
      <c r="FN162" s="6"/>
      <c r="FO162" s="6"/>
      <c r="FP162" s="6"/>
      <c r="FQ162" s="6"/>
      <c r="FR162" s="6"/>
      <c r="FS162" s="6"/>
      <c r="FT162" s="6"/>
      <c r="FU162" s="6"/>
      <c r="FV162" s="6"/>
      <c r="FW162" s="6"/>
      <c r="FX162" s="6"/>
      <c r="FY162" s="6"/>
      <c r="FZ162" s="6"/>
      <c r="GA162" s="6"/>
      <c r="GB162" s="6"/>
      <c r="GC162" s="6"/>
      <c r="GD162" s="6"/>
      <c r="GE162" s="6"/>
      <c r="GF162" s="6"/>
      <c r="GG162" s="6"/>
      <c r="GH162" s="6"/>
      <c r="GI162" s="6"/>
      <c r="GJ162" s="6"/>
      <c r="GK162" s="6"/>
      <c r="GL162" s="6"/>
      <c r="GM162" s="6"/>
      <c r="GN162" s="6"/>
      <c r="GO162" s="6"/>
      <c r="GP162" s="6"/>
      <c r="GQ162" s="6"/>
      <c r="GR162" s="6"/>
      <c r="GS162" s="6"/>
      <c r="GT162" s="6"/>
      <c r="GU162" s="6"/>
      <c r="GV162" s="6"/>
      <c r="GW162" s="6"/>
      <c r="GX162" s="6"/>
      <c r="GY162" s="6"/>
      <c r="GZ162" s="6"/>
      <c r="HA162" s="6"/>
      <c r="HB162" s="6"/>
      <c r="HC162" s="6"/>
      <c r="HD162" s="6"/>
      <c r="HE162" s="6"/>
      <c r="HF162" s="6"/>
      <c r="HG162" s="6"/>
      <c r="HH162" s="6"/>
      <c r="HI162" s="6"/>
      <c r="HJ162" s="6"/>
      <c r="HK162" s="6"/>
      <c r="HL162" s="6"/>
      <c r="HM162" s="6"/>
      <c r="HN162" s="6"/>
      <c r="HO162" s="6"/>
      <c r="HP162" s="6"/>
      <c r="HQ162" s="6"/>
      <c r="HR162" s="6"/>
      <c r="HS162" s="6"/>
      <c r="HT162" s="6"/>
      <c r="HU162" s="6"/>
      <c r="HV162" s="6"/>
      <c r="HW162" s="6"/>
      <c r="HX162" s="6"/>
      <c r="HY162" s="6"/>
      <c r="HZ162" s="6"/>
      <c r="IA162" s="6"/>
      <c r="IB162" s="6"/>
      <c r="IC162" s="6"/>
      <c r="ID162" s="6"/>
      <c r="IE162" s="6"/>
      <c r="IF162" s="6"/>
      <c r="IG162" s="6"/>
      <c r="IH162" s="6"/>
      <c r="II162" s="6"/>
      <c r="IJ162" s="6"/>
      <c r="IK162" s="6"/>
      <c r="IL162" s="6"/>
    </row>
    <row r="163" spans="1:246" x14ac:dyDescent="0.25">
      <c r="A163" s="17">
        <f t="shared" si="2"/>
        <v>42038</v>
      </c>
      <c r="B163" s="31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6"/>
      <c r="CT163" s="6"/>
      <c r="CU163" s="6"/>
      <c r="CV163" s="6"/>
      <c r="CW163" s="6"/>
      <c r="CX163" s="6"/>
      <c r="CY163" s="6"/>
      <c r="CZ163" s="6"/>
      <c r="DA163" s="6"/>
      <c r="DB163" s="6"/>
      <c r="DC163" s="6"/>
      <c r="DD163" s="6"/>
      <c r="DE163" s="6"/>
      <c r="DF163" s="6"/>
      <c r="DG163" s="6"/>
      <c r="DH163" s="6"/>
      <c r="DI163" s="6"/>
      <c r="DJ163" s="6"/>
      <c r="DK163" s="6"/>
      <c r="DL163" s="6"/>
      <c r="DM163" s="6"/>
      <c r="DN163" s="6"/>
      <c r="DO163" s="6"/>
      <c r="DP163" s="6"/>
      <c r="DQ163" s="6"/>
      <c r="DR163" s="6"/>
      <c r="DS163" s="6"/>
      <c r="DT163" s="6"/>
      <c r="DU163" s="6"/>
      <c r="DV163" s="6"/>
      <c r="DW163" s="6"/>
      <c r="DX163" s="6"/>
      <c r="DY163" s="6"/>
      <c r="DZ163" s="6"/>
      <c r="EA163" s="6"/>
      <c r="EB163" s="6"/>
      <c r="EC163" s="6"/>
      <c r="ED163" s="6"/>
      <c r="EE163" s="6"/>
      <c r="EF163" s="6"/>
      <c r="EG163" s="6"/>
      <c r="EH163" s="6"/>
      <c r="EI163" s="6"/>
      <c r="EJ163" s="6"/>
      <c r="EK163" s="6"/>
      <c r="EL163" s="6"/>
      <c r="EM163" s="6"/>
      <c r="EN163" s="6"/>
      <c r="EO163" s="6"/>
      <c r="EP163" s="6"/>
      <c r="EQ163" s="6"/>
      <c r="ER163" s="6"/>
      <c r="ES163" s="6"/>
      <c r="ET163" s="6"/>
      <c r="EU163" s="6"/>
      <c r="EV163" s="6"/>
      <c r="EW163" s="6"/>
      <c r="EX163" s="6"/>
      <c r="EY163" s="6"/>
      <c r="EZ163" s="6"/>
      <c r="FA163" s="6"/>
      <c r="FB163" s="6"/>
      <c r="FC163" s="6"/>
      <c r="FD163" s="6"/>
      <c r="FE163" s="6"/>
      <c r="FF163" s="6"/>
      <c r="FG163" s="6"/>
      <c r="FH163" s="6"/>
      <c r="FI163" s="6"/>
      <c r="FJ163" s="6"/>
      <c r="FK163" s="6"/>
      <c r="FL163" s="6"/>
      <c r="FM163" s="6"/>
      <c r="FN163" s="6"/>
      <c r="FO163" s="6"/>
      <c r="FP163" s="6"/>
      <c r="FQ163" s="6"/>
      <c r="FR163" s="6"/>
      <c r="FS163" s="6"/>
      <c r="FT163" s="6"/>
      <c r="FU163" s="6"/>
      <c r="FV163" s="6"/>
      <c r="FW163" s="6"/>
      <c r="FX163" s="6"/>
      <c r="FY163" s="6"/>
      <c r="FZ163" s="6"/>
      <c r="GA163" s="6"/>
      <c r="GB163" s="6"/>
      <c r="GC163" s="6"/>
      <c r="GD163" s="6"/>
      <c r="GE163" s="6"/>
      <c r="GF163" s="6"/>
      <c r="GG163" s="6"/>
      <c r="GH163" s="6"/>
      <c r="GI163" s="6"/>
      <c r="GJ163" s="6"/>
      <c r="GK163" s="6"/>
      <c r="GL163" s="6"/>
      <c r="GM163" s="6"/>
      <c r="GN163" s="6"/>
      <c r="GO163" s="6"/>
      <c r="GP163" s="6"/>
      <c r="GQ163" s="6"/>
      <c r="GR163" s="6"/>
      <c r="GS163" s="6"/>
      <c r="GT163" s="6"/>
      <c r="GU163" s="6"/>
      <c r="GV163" s="6"/>
      <c r="GW163" s="6"/>
      <c r="GX163" s="6"/>
      <c r="GY163" s="6"/>
      <c r="GZ163" s="6"/>
      <c r="HA163" s="6"/>
      <c r="HB163" s="6"/>
      <c r="HC163" s="6"/>
      <c r="HD163" s="6"/>
      <c r="HE163" s="6"/>
      <c r="HF163" s="6"/>
      <c r="HG163" s="6"/>
      <c r="HH163" s="6"/>
      <c r="HI163" s="6"/>
      <c r="HJ163" s="6"/>
      <c r="HK163" s="6"/>
      <c r="HL163" s="6"/>
      <c r="HM163" s="6"/>
      <c r="HN163" s="6"/>
      <c r="HO163" s="6"/>
      <c r="HP163" s="6"/>
      <c r="HQ163" s="6"/>
      <c r="HR163" s="6"/>
      <c r="HS163" s="6"/>
      <c r="HT163" s="6"/>
      <c r="HU163" s="6"/>
      <c r="HV163" s="6"/>
      <c r="HW163" s="6"/>
      <c r="HX163" s="6"/>
      <c r="HY163" s="6"/>
      <c r="HZ163" s="6"/>
      <c r="IA163" s="6"/>
      <c r="IB163" s="6"/>
      <c r="IC163" s="6"/>
      <c r="ID163" s="6"/>
      <c r="IE163" s="6"/>
      <c r="IF163" s="6"/>
      <c r="IG163" s="6"/>
      <c r="IH163" s="6"/>
      <c r="II163" s="6"/>
      <c r="IJ163" s="6"/>
      <c r="IK163" s="6"/>
      <c r="IL163" s="6"/>
    </row>
    <row r="164" spans="1:246" x14ac:dyDescent="0.25">
      <c r="A164" s="17">
        <f t="shared" si="2"/>
        <v>42039</v>
      </c>
      <c r="B164" s="31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/>
      <c r="CR164" s="6"/>
      <c r="CS164" s="6"/>
      <c r="CT164" s="6"/>
      <c r="CU164" s="6"/>
      <c r="CV164" s="6"/>
      <c r="CW164" s="6"/>
      <c r="CX164" s="6"/>
      <c r="CY164" s="6"/>
      <c r="CZ164" s="6"/>
      <c r="DA164" s="6"/>
      <c r="DB164" s="6"/>
      <c r="DC164" s="6"/>
      <c r="DD164" s="6"/>
      <c r="DE164" s="6"/>
      <c r="DF164" s="6"/>
      <c r="DG164" s="6"/>
      <c r="DH164" s="6"/>
      <c r="DI164" s="6"/>
      <c r="DJ164" s="6"/>
      <c r="DK164" s="6"/>
      <c r="DL164" s="6"/>
      <c r="DM164" s="6"/>
      <c r="DN164" s="6"/>
      <c r="DO164" s="6"/>
      <c r="DP164" s="6"/>
      <c r="DQ164" s="6"/>
      <c r="DR164" s="6"/>
      <c r="DS164" s="6"/>
      <c r="DT164" s="6"/>
      <c r="DU164" s="6"/>
      <c r="DV164" s="6"/>
      <c r="DW164" s="6"/>
      <c r="DX164" s="6"/>
      <c r="DY164" s="6"/>
      <c r="DZ164" s="6"/>
      <c r="EA164" s="6"/>
      <c r="EB164" s="6"/>
      <c r="EC164" s="6"/>
      <c r="ED164" s="6"/>
      <c r="EE164" s="6"/>
      <c r="EF164" s="6"/>
      <c r="EG164" s="6"/>
      <c r="EH164" s="6"/>
      <c r="EI164" s="6"/>
      <c r="EJ164" s="6"/>
      <c r="EK164" s="6"/>
      <c r="EL164" s="6"/>
      <c r="EM164" s="6"/>
      <c r="EN164" s="6"/>
      <c r="EO164" s="6"/>
      <c r="EP164" s="6"/>
      <c r="EQ164" s="6"/>
      <c r="ER164" s="6"/>
      <c r="ES164" s="6"/>
      <c r="ET164" s="6"/>
      <c r="EU164" s="6"/>
      <c r="EV164" s="6"/>
      <c r="EW164" s="6"/>
      <c r="EX164" s="6"/>
      <c r="EY164" s="6"/>
      <c r="EZ164" s="6"/>
      <c r="FA164" s="6"/>
      <c r="FB164" s="6"/>
      <c r="FC164" s="6"/>
      <c r="FD164" s="6"/>
      <c r="FE164" s="6"/>
      <c r="FF164" s="6"/>
      <c r="FG164" s="6"/>
      <c r="FH164" s="6"/>
      <c r="FI164" s="6"/>
      <c r="FJ164" s="6"/>
      <c r="FK164" s="6"/>
      <c r="FL164" s="6"/>
      <c r="FM164" s="6"/>
      <c r="FN164" s="6"/>
      <c r="FO164" s="6"/>
      <c r="FP164" s="6"/>
      <c r="FQ164" s="6"/>
      <c r="FR164" s="6"/>
      <c r="FS164" s="6"/>
      <c r="FT164" s="6"/>
      <c r="FU164" s="6"/>
      <c r="FV164" s="6"/>
      <c r="FW164" s="6"/>
      <c r="FX164" s="6"/>
      <c r="FY164" s="6"/>
      <c r="FZ164" s="6"/>
      <c r="GA164" s="6"/>
      <c r="GB164" s="6"/>
      <c r="GC164" s="6"/>
      <c r="GD164" s="6"/>
      <c r="GE164" s="6"/>
      <c r="GF164" s="6"/>
      <c r="GG164" s="6"/>
      <c r="GH164" s="6"/>
      <c r="GI164" s="6"/>
      <c r="GJ164" s="6"/>
      <c r="GK164" s="6"/>
      <c r="GL164" s="6"/>
      <c r="GM164" s="6"/>
      <c r="GN164" s="6"/>
      <c r="GO164" s="6"/>
      <c r="GP164" s="6"/>
      <c r="GQ164" s="6"/>
      <c r="GR164" s="6"/>
      <c r="GS164" s="6"/>
      <c r="GT164" s="6"/>
      <c r="GU164" s="6"/>
      <c r="GV164" s="6"/>
      <c r="GW164" s="6"/>
      <c r="GX164" s="6"/>
      <c r="GY164" s="6"/>
      <c r="GZ164" s="6"/>
      <c r="HA164" s="6"/>
      <c r="HB164" s="6"/>
      <c r="HC164" s="6"/>
      <c r="HD164" s="6"/>
      <c r="HE164" s="6"/>
      <c r="HF164" s="6"/>
      <c r="HG164" s="6"/>
      <c r="HH164" s="6"/>
      <c r="HI164" s="6"/>
      <c r="HJ164" s="6"/>
      <c r="HK164" s="6"/>
      <c r="HL164" s="6"/>
      <c r="HM164" s="6"/>
      <c r="HN164" s="6"/>
      <c r="HO164" s="6"/>
      <c r="HP164" s="6"/>
      <c r="HQ164" s="6"/>
      <c r="HR164" s="6"/>
      <c r="HS164" s="6"/>
      <c r="HT164" s="6"/>
      <c r="HU164" s="6"/>
      <c r="HV164" s="6"/>
      <c r="HW164" s="6"/>
      <c r="HX164" s="6"/>
      <c r="HY164" s="6"/>
      <c r="HZ164" s="6"/>
      <c r="IA164" s="6"/>
      <c r="IB164" s="6"/>
      <c r="IC164" s="6"/>
      <c r="ID164" s="6"/>
      <c r="IE164" s="6"/>
      <c r="IF164" s="6"/>
      <c r="IG164" s="6"/>
      <c r="IH164" s="6"/>
      <c r="II164" s="6"/>
      <c r="IJ164" s="6"/>
      <c r="IK164" s="6"/>
      <c r="IL164" s="6"/>
    </row>
    <row r="165" spans="1:246" x14ac:dyDescent="0.25">
      <c r="A165" s="17">
        <f t="shared" si="2"/>
        <v>42040</v>
      </c>
      <c r="B165" s="31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6"/>
      <c r="CQ165" s="6"/>
      <c r="CR165" s="6"/>
      <c r="CS165" s="6"/>
      <c r="CT165" s="6"/>
      <c r="CU165" s="6"/>
      <c r="CV165" s="6"/>
      <c r="CW165" s="6"/>
      <c r="CX165" s="6"/>
      <c r="CY165" s="6"/>
      <c r="CZ165" s="6"/>
      <c r="DA165" s="6"/>
      <c r="DB165" s="6"/>
      <c r="DC165" s="6"/>
      <c r="DD165" s="6"/>
      <c r="DE165" s="6"/>
      <c r="DF165" s="6"/>
      <c r="DG165" s="6"/>
      <c r="DH165" s="6"/>
      <c r="DI165" s="6"/>
      <c r="DJ165" s="6"/>
      <c r="DK165" s="6"/>
      <c r="DL165" s="6"/>
      <c r="DM165" s="6"/>
      <c r="DN165" s="6"/>
      <c r="DO165" s="6"/>
      <c r="DP165" s="6"/>
      <c r="DQ165" s="6"/>
      <c r="DR165" s="6"/>
      <c r="DS165" s="6"/>
      <c r="DT165" s="6"/>
      <c r="DU165" s="6"/>
      <c r="DV165" s="6"/>
      <c r="DW165" s="6"/>
      <c r="DX165" s="6"/>
      <c r="DY165" s="6"/>
      <c r="DZ165" s="6"/>
      <c r="EA165" s="6"/>
      <c r="EB165" s="6"/>
      <c r="EC165" s="6"/>
      <c r="ED165" s="6"/>
      <c r="EE165" s="6"/>
      <c r="EF165" s="6"/>
      <c r="EG165" s="6"/>
      <c r="EH165" s="6"/>
      <c r="EI165" s="6"/>
      <c r="EJ165" s="6"/>
      <c r="EK165" s="6"/>
      <c r="EL165" s="6"/>
      <c r="EM165" s="6"/>
      <c r="EN165" s="6"/>
      <c r="EO165" s="6"/>
      <c r="EP165" s="6"/>
      <c r="EQ165" s="6"/>
      <c r="ER165" s="6"/>
      <c r="ES165" s="6"/>
      <c r="ET165" s="6"/>
      <c r="EU165" s="6"/>
      <c r="EV165" s="6"/>
      <c r="EW165" s="6"/>
      <c r="EX165" s="6"/>
      <c r="EY165" s="6"/>
      <c r="EZ165" s="6"/>
      <c r="FA165" s="6"/>
      <c r="FB165" s="6"/>
      <c r="FC165" s="6"/>
      <c r="FD165" s="6"/>
      <c r="FE165" s="6"/>
      <c r="FF165" s="6"/>
      <c r="FG165" s="6"/>
      <c r="FH165" s="6"/>
      <c r="FI165" s="6"/>
      <c r="FJ165" s="6"/>
      <c r="FK165" s="6"/>
      <c r="FL165" s="6"/>
      <c r="FM165" s="6"/>
      <c r="FN165" s="6"/>
      <c r="FO165" s="6"/>
      <c r="FP165" s="6"/>
      <c r="FQ165" s="6"/>
      <c r="FR165" s="6"/>
      <c r="FS165" s="6"/>
      <c r="FT165" s="6"/>
      <c r="FU165" s="6"/>
      <c r="FV165" s="6"/>
      <c r="FW165" s="6"/>
      <c r="FX165" s="6"/>
      <c r="FY165" s="6"/>
      <c r="FZ165" s="6"/>
      <c r="GA165" s="6"/>
      <c r="GB165" s="6"/>
      <c r="GC165" s="6"/>
      <c r="GD165" s="6"/>
      <c r="GE165" s="6"/>
      <c r="GF165" s="6"/>
      <c r="GG165" s="6"/>
      <c r="GH165" s="6"/>
      <c r="GI165" s="6"/>
      <c r="GJ165" s="6"/>
      <c r="GK165" s="6"/>
      <c r="GL165" s="6"/>
      <c r="GM165" s="6"/>
      <c r="GN165" s="6"/>
      <c r="GO165" s="6"/>
      <c r="GP165" s="6"/>
      <c r="GQ165" s="6"/>
      <c r="GR165" s="6"/>
      <c r="GS165" s="6"/>
      <c r="GT165" s="6"/>
      <c r="GU165" s="6"/>
      <c r="GV165" s="6"/>
      <c r="GW165" s="6"/>
      <c r="GX165" s="6"/>
      <c r="GY165" s="6"/>
      <c r="GZ165" s="6"/>
      <c r="HA165" s="6"/>
      <c r="HB165" s="6"/>
      <c r="HC165" s="6"/>
      <c r="HD165" s="6"/>
      <c r="HE165" s="6"/>
      <c r="HF165" s="6"/>
      <c r="HG165" s="6"/>
      <c r="HH165" s="6"/>
      <c r="HI165" s="6"/>
      <c r="HJ165" s="6"/>
      <c r="HK165" s="6"/>
      <c r="HL165" s="6"/>
      <c r="HM165" s="6"/>
      <c r="HN165" s="6"/>
      <c r="HO165" s="6"/>
      <c r="HP165" s="6"/>
      <c r="HQ165" s="6"/>
      <c r="HR165" s="6"/>
      <c r="HS165" s="6"/>
      <c r="HT165" s="6"/>
      <c r="HU165" s="6"/>
      <c r="HV165" s="6"/>
      <c r="HW165" s="6"/>
      <c r="HX165" s="6"/>
      <c r="HY165" s="6"/>
      <c r="HZ165" s="6"/>
      <c r="IA165" s="6"/>
      <c r="IB165" s="6"/>
      <c r="IC165" s="6"/>
      <c r="ID165" s="6"/>
      <c r="IE165" s="6"/>
      <c r="IF165" s="6"/>
      <c r="IG165" s="6"/>
      <c r="IH165" s="6"/>
      <c r="II165" s="6"/>
      <c r="IJ165" s="6"/>
      <c r="IK165" s="6"/>
      <c r="IL165" s="6"/>
    </row>
    <row r="166" spans="1:246" x14ac:dyDescent="0.25">
      <c r="A166" s="17">
        <f t="shared" si="2"/>
        <v>42041</v>
      </c>
      <c r="B166" s="31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6"/>
      <c r="CT166" s="6"/>
      <c r="CU166" s="6"/>
      <c r="CV166" s="6"/>
      <c r="CW166" s="6"/>
      <c r="CX166" s="6"/>
      <c r="CY166" s="6"/>
      <c r="CZ166" s="6"/>
      <c r="DA166" s="6"/>
      <c r="DB166" s="6"/>
      <c r="DC166" s="6"/>
      <c r="DD166" s="6"/>
      <c r="DE166" s="6"/>
      <c r="DF166" s="6"/>
      <c r="DG166" s="6"/>
      <c r="DH166" s="6"/>
      <c r="DI166" s="6"/>
      <c r="DJ166" s="6"/>
      <c r="DK166" s="6"/>
      <c r="DL166" s="6"/>
      <c r="DM166" s="6"/>
      <c r="DN166" s="6"/>
      <c r="DO166" s="6"/>
      <c r="DP166" s="6"/>
      <c r="DQ166" s="6"/>
      <c r="DR166" s="6"/>
      <c r="DS166" s="6"/>
      <c r="DT166" s="6"/>
      <c r="DU166" s="6"/>
      <c r="DV166" s="6"/>
      <c r="DW166" s="6"/>
      <c r="DX166" s="6"/>
      <c r="DY166" s="6"/>
      <c r="DZ166" s="6"/>
      <c r="EA166" s="6"/>
      <c r="EB166" s="6"/>
      <c r="EC166" s="6"/>
      <c r="ED166" s="6"/>
      <c r="EE166" s="6"/>
      <c r="EF166" s="6"/>
      <c r="EG166" s="6"/>
      <c r="EH166" s="6"/>
      <c r="EI166" s="6"/>
      <c r="EJ166" s="6"/>
      <c r="EK166" s="6"/>
      <c r="EL166" s="6"/>
      <c r="EM166" s="6"/>
      <c r="EN166" s="6"/>
      <c r="EO166" s="6"/>
      <c r="EP166" s="6"/>
      <c r="EQ166" s="6"/>
      <c r="ER166" s="6"/>
      <c r="ES166" s="6"/>
      <c r="ET166" s="6"/>
      <c r="EU166" s="6"/>
      <c r="EV166" s="6"/>
      <c r="EW166" s="6"/>
      <c r="EX166" s="6"/>
      <c r="EY166" s="6"/>
      <c r="EZ166" s="6"/>
      <c r="FA166" s="6"/>
      <c r="FB166" s="6"/>
      <c r="FC166" s="6"/>
      <c r="FD166" s="6"/>
      <c r="FE166" s="6"/>
      <c r="FF166" s="6"/>
      <c r="FG166" s="6"/>
      <c r="FH166" s="6"/>
      <c r="FI166" s="6"/>
      <c r="FJ166" s="6"/>
      <c r="FK166" s="6"/>
      <c r="FL166" s="6"/>
      <c r="FM166" s="6"/>
      <c r="FN166" s="6"/>
      <c r="FO166" s="6"/>
      <c r="FP166" s="6"/>
      <c r="FQ166" s="6"/>
      <c r="FR166" s="6"/>
      <c r="FS166" s="6"/>
      <c r="FT166" s="6"/>
      <c r="FU166" s="6"/>
      <c r="FV166" s="6"/>
      <c r="FW166" s="6"/>
      <c r="FX166" s="6"/>
      <c r="FY166" s="6"/>
      <c r="FZ166" s="6"/>
      <c r="GA166" s="6"/>
      <c r="GB166" s="6"/>
      <c r="GC166" s="6"/>
      <c r="GD166" s="6"/>
      <c r="GE166" s="6"/>
      <c r="GF166" s="6"/>
      <c r="GG166" s="6"/>
      <c r="GH166" s="6"/>
      <c r="GI166" s="6"/>
      <c r="GJ166" s="6"/>
      <c r="GK166" s="6"/>
      <c r="GL166" s="6"/>
      <c r="GM166" s="6"/>
      <c r="GN166" s="6"/>
      <c r="GO166" s="6"/>
      <c r="GP166" s="6"/>
      <c r="GQ166" s="6"/>
      <c r="GR166" s="6"/>
      <c r="GS166" s="6"/>
      <c r="GT166" s="6"/>
      <c r="GU166" s="6"/>
      <c r="GV166" s="6"/>
      <c r="GW166" s="6"/>
      <c r="GX166" s="6"/>
      <c r="GY166" s="6"/>
      <c r="GZ166" s="6"/>
      <c r="HA166" s="6"/>
      <c r="HB166" s="6"/>
      <c r="HC166" s="6"/>
      <c r="HD166" s="6"/>
      <c r="HE166" s="6"/>
      <c r="HF166" s="6"/>
      <c r="HG166" s="6"/>
      <c r="HH166" s="6"/>
      <c r="HI166" s="6"/>
      <c r="HJ166" s="6"/>
      <c r="HK166" s="6"/>
      <c r="HL166" s="6"/>
      <c r="HM166" s="6"/>
      <c r="HN166" s="6"/>
      <c r="HO166" s="6"/>
      <c r="HP166" s="6"/>
      <c r="HQ166" s="6"/>
      <c r="HR166" s="6"/>
      <c r="HS166" s="6"/>
      <c r="HT166" s="6"/>
      <c r="HU166" s="6"/>
      <c r="HV166" s="6"/>
      <c r="HW166" s="6"/>
      <c r="HX166" s="6"/>
      <c r="HY166" s="6"/>
      <c r="HZ166" s="6"/>
      <c r="IA166" s="6"/>
      <c r="IB166" s="6"/>
      <c r="IC166" s="6"/>
      <c r="ID166" s="6"/>
      <c r="IE166" s="6"/>
      <c r="IF166" s="6"/>
      <c r="IG166" s="6"/>
      <c r="IH166" s="6"/>
      <c r="II166" s="6"/>
      <c r="IJ166" s="6"/>
      <c r="IK166" s="6"/>
      <c r="IL166" s="6"/>
    </row>
    <row r="167" spans="1:246" x14ac:dyDescent="0.25">
      <c r="A167" s="17">
        <f t="shared" si="2"/>
        <v>42042</v>
      </c>
      <c r="B167" s="31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/>
      <c r="CG167" s="6"/>
      <c r="CH167" s="6"/>
      <c r="CI167" s="6"/>
      <c r="CJ167" s="6"/>
      <c r="CK167" s="6"/>
      <c r="CL167" s="6"/>
      <c r="CM167" s="6"/>
      <c r="CN167" s="6"/>
      <c r="CO167" s="6"/>
      <c r="CP167" s="6"/>
      <c r="CQ167" s="6"/>
      <c r="CR167" s="6"/>
      <c r="CS167" s="6"/>
      <c r="CT167" s="6"/>
      <c r="CU167" s="6"/>
      <c r="CV167" s="6"/>
      <c r="CW167" s="6"/>
      <c r="CX167" s="6"/>
      <c r="CY167" s="6"/>
      <c r="CZ167" s="6"/>
      <c r="DA167" s="6"/>
      <c r="DB167" s="6"/>
      <c r="DC167" s="6"/>
      <c r="DD167" s="6"/>
      <c r="DE167" s="6"/>
      <c r="DF167" s="6"/>
      <c r="DG167" s="6"/>
      <c r="DH167" s="6"/>
      <c r="DI167" s="6"/>
      <c r="DJ167" s="6"/>
      <c r="DK167" s="6"/>
      <c r="DL167" s="6"/>
      <c r="DM167" s="6"/>
      <c r="DN167" s="6"/>
      <c r="DO167" s="6"/>
      <c r="DP167" s="6"/>
      <c r="DQ167" s="6"/>
      <c r="DR167" s="6"/>
      <c r="DS167" s="6"/>
      <c r="DT167" s="6"/>
      <c r="DU167" s="6"/>
      <c r="DV167" s="6"/>
      <c r="DW167" s="6"/>
      <c r="DX167" s="6"/>
      <c r="DY167" s="6"/>
      <c r="DZ167" s="6"/>
      <c r="EA167" s="6"/>
      <c r="EB167" s="6"/>
      <c r="EC167" s="6"/>
      <c r="ED167" s="6"/>
      <c r="EE167" s="6"/>
      <c r="EF167" s="6"/>
      <c r="EG167" s="6"/>
      <c r="EH167" s="6"/>
      <c r="EI167" s="6"/>
      <c r="EJ167" s="6"/>
      <c r="EK167" s="6"/>
      <c r="EL167" s="6"/>
      <c r="EM167" s="6"/>
      <c r="EN167" s="6"/>
      <c r="EO167" s="6"/>
      <c r="EP167" s="6"/>
      <c r="EQ167" s="6"/>
      <c r="ER167" s="6"/>
      <c r="ES167" s="6"/>
      <c r="ET167" s="6"/>
      <c r="EU167" s="6"/>
      <c r="EV167" s="6"/>
      <c r="EW167" s="6"/>
      <c r="EX167" s="6"/>
      <c r="EY167" s="6"/>
      <c r="EZ167" s="6"/>
      <c r="FA167" s="6"/>
      <c r="FB167" s="6"/>
      <c r="FC167" s="6"/>
      <c r="FD167" s="6"/>
      <c r="FE167" s="6"/>
      <c r="FF167" s="6"/>
      <c r="FG167" s="6"/>
      <c r="FH167" s="6"/>
      <c r="FI167" s="6"/>
      <c r="FJ167" s="6"/>
      <c r="FK167" s="6"/>
      <c r="FL167" s="6"/>
      <c r="FM167" s="6"/>
      <c r="FN167" s="6"/>
      <c r="FO167" s="6"/>
      <c r="FP167" s="6"/>
      <c r="FQ167" s="6"/>
      <c r="FR167" s="6"/>
      <c r="FS167" s="6"/>
      <c r="FT167" s="6"/>
      <c r="FU167" s="6"/>
      <c r="FV167" s="6"/>
      <c r="FW167" s="6"/>
      <c r="FX167" s="6"/>
      <c r="FY167" s="6"/>
      <c r="FZ167" s="6"/>
      <c r="GA167" s="6"/>
      <c r="GB167" s="6"/>
      <c r="GC167" s="6"/>
      <c r="GD167" s="6"/>
      <c r="GE167" s="6"/>
      <c r="GF167" s="6"/>
      <c r="GG167" s="6"/>
      <c r="GH167" s="6"/>
      <c r="GI167" s="6"/>
      <c r="GJ167" s="6"/>
      <c r="GK167" s="6"/>
      <c r="GL167" s="6"/>
      <c r="GM167" s="6"/>
      <c r="GN167" s="6"/>
      <c r="GO167" s="6"/>
      <c r="GP167" s="6"/>
      <c r="GQ167" s="6"/>
      <c r="GR167" s="6"/>
      <c r="GS167" s="6"/>
      <c r="GT167" s="6"/>
      <c r="GU167" s="6"/>
      <c r="GV167" s="6"/>
      <c r="GW167" s="6"/>
      <c r="GX167" s="6"/>
      <c r="GY167" s="6"/>
      <c r="GZ167" s="6"/>
      <c r="HA167" s="6"/>
      <c r="HB167" s="6"/>
      <c r="HC167" s="6"/>
      <c r="HD167" s="6"/>
      <c r="HE167" s="6"/>
      <c r="HF167" s="6"/>
      <c r="HG167" s="6"/>
      <c r="HH167" s="6"/>
      <c r="HI167" s="6"/>
      <c r="HJ167" s="6"/>
      <c r="HK167" s="6"/>
      <c r="HL167" s="6"/>
      <c r="HM167" s="6"/>
      <c r="HN167" s="6"/>
      <c r="HO167" s="6"/>
      <c r="HP167" s="6"/>
      <c r="HQ167" s="6"/>
      <c r="HR167" s="6"/>
      <c r="HS167" s="6"/>
      <c r="HT167" s="6"/>
      <c r="HU167" s="6"/>
      <c r="HV167" s="6"/>
      <c r="HW167" s="6"/>
      <c r="HX167" s="6"/>
      <c r="HY167" s="6"/>
      <c r="HZ167" s="6"/>
      <c r="IA167" s="6"/>
      <c r="IB167" s="6"/>
      <c r="IC167" s="6"/>
      <c r="ID167" s="6"/>
      <c r="IE167" s="6"/>
      <c r="IF167" s="6"/>
      <c r="IG167" s="6"/>
      <c r="IH167" s="6"/>
      <c r="II167" s="6"/>
      <c r="IJ167" s="6"/>
      <c r="IK167" s="6"/>
      <c r="IL167" s="6"/>
    </row>
    <row r="168" spans="1:246" x14ac:dyDescent="0.25">
      <c r="A168" s="17">
        <f t="shared" si="2"/>
        <v>42043</v>
      </c>
      <c r="B168" s="31">
        <v>2</v>
      </c>
      <c r="C168" s="6">
        <v>19</v>
      </c>
      <c r="D168" s="6" t="s">
        <v>100</v>
      </c>
      <c r="E168" s="6">
        <v>5</v>
      </c>
      <c r="F168" s="6" t="s">
        <v>100</v>
      </c>
      <c r="G168" s="6">
        <v>0</v>
      </c>
      <c r="H168" s="6">
        <v>9</v>
      </c>
      <c r="I168" s="6">
        <v>5</v>
      </c>
      <c r="J168" s="6">
        <v>8</v>
      </c>
      <c r="K168" s="6" t="s">
        <v>100</v>
      </c>
      <c r="L168" s="6" t="s">
        <v>100</v>
      </c>
      <c r="M168" s="6">
        <v>19</v>
      </c>
      <c r="N168" s="6">
        <v>17</v>
      </c>
      <c r="O168" s="6" t="s">
        <v>100</v>
      </c>
      <c r="P168" s="6" t="s">
        <v>100</v>
      </c>
      <c r="Q168" s="6">
        <v>8</v>
      </c>
      <c r="R168" s="6">
        <v>0</v>
      </c>
      <c r="S168" s="6" t="s">
        <v>100</v>
      </c>
      <c r="T168" s="6" t="s">
        <v>100</v>
      </c>
      <c r="U168" s="6"/>
      <c r="V168" s="6" t="s">
        <v>100</v>
      </c>
      <c r="W168" s="6">
        <v>27</v>
      </c>
      <c r="X168" s="6">
        <v>0</v>
      </c>
      <c r="Y168" s="6">
        <v>1</v>
      </c>
      <c r="Z168" s="6">
        <v>27</v>
      </c>
      <c r="AA168" s="6">
        <v>42</v>
      </c>
      <c r="AB168" s="6">
        <v>5</v>
      </c>
      <c r="AC168" s="6">
        <v>11</v>
      </c>
      <c r="AD168" s="6">
        <v>2</v>
      </c>
      <c r="AE168" s="6">
        <v>2</v>
      </c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6"/>
      <c r="CG168" s="6"/>
      <c r="CH168" s="6"/>
      <c r="CI168" s="6"/>
      <c r="CJ168" s="6"/>
      <c r="CK168" s="6"/>
      <c r="CL168" s="6"/>
      <c r="CM168" s="6"/>
      <c r="CN168" s="6"/>
      <c r="CO168" s="6"/>
      <c r="CP168" s="6"/>
      <c r="CQ168" s="6"/>
      <c r="CR168" s="6"/>
      <c r="CS168" s="6"/>
      <c r="CT168" s="6"/>
      <c r="CU168" s="6"/>
      <c r="CV168" s="6"/>
      <c r="CW168" s="6"/>
      <c r="CX168" s="6"/>
      <c r="CY168" s="6"/>
      <c r="CZ168" s="6"/>
      <c r="DA168" s="6"/>
      <c r="DB168" s="6"/>
      <c r="DC168" s="6"/>
      <c r="DD168" s="6"/>
      <c r="DE168" s="6"/>
      <c r="DF168" s="6"/>
      <c r="DG168" s="6"/>
      <c r="DH168" s="6"/>
      <c r="DI168" s="6"/>
      <c r="DJ168" s="6"/>
      <c r="DK168" s="6"/>
      <c r="DL168" s="6"/>
      <c r="DM168" s="6"/>
      <c r="DN168" s="6"/>
      <c r="DO168" s="6"/>
      <c r="DP168" s="6"/>
      <c r="DQ168" s="6"/>
      <c r="DR168" s="6"/>
      <c r="DS168" s="6"/>
      <c r="DT168" s="6"/>
      <c r="DU168" s="6"/>
      <c r="DV168" s="6"/>
      <c r="DW168" s="6"/>
      <c r="DX168" s="6"/>
      <c r="DY168" s="6"/>
      <c r="DZ168" s="6"/>
      <c r="EA168" s="6"/>
      <c r="EB168" s="6"/>
      <c r="EC168" s="6"/>
      <c r="ED168" s="6"/>
      <c r="EE168" s="6"/>
      <c r="EF168" s="6"/>
      <c r="EG168" s="6"/>
      <c r="EH168" s="6"/>
      <c r="EI168" s="6"/>
      <c r="EJ168" s="6"/>
      <c r="EK168" s="6"/>
      <c r="EL168" s="6"/>
      <c r="EM168" s="6"/>
      <c r="EN168" s="6"/>
      <c r="EO168" s="6"/>
      <c r="EP168" s="6"/>
      <c r="EQ168" s="6"/>
      <c r="ER168" s="6"/>
      <c r="ES168" s="6"/>
      <c r="ET168" s="6"/>
      <c r="EU168" s="6"/>
      <c r="EV168" s="6"/>
      <c r="EW168" s="6"/>
      <c r="EX168" s="6"/>
      <c r="EY168" s="6"/>
      <c r="EZ168" s="6"/>
      <c r="FA168" s="6"/>
      <c r="FB168" s="6"/>
      <c r="FC168" s="6"/>
      <c r="FD168" s="6"/>
      <c r="FE168" s="6"/>
      <c r="FF168" s="6"/>
      <c r="FG168" s="6"/>
      <c r="FH168" s="6"/>
      <c r="FI168" s="6"/>
      <c r="FJ168" s="6"/>
      <c r="FK168" s="6"/>
      <c r="FL168" s="6"/>
      <c r="FM168" s="6"/>
      <c r="FN168" s="6"/>
      <c r="FO168" s="6"/>
      <c r="FP168" s="6"/>
      <c r="FQ168" s="6"/>
      <c r="FR168" s="6"/>
      <c r="FS168" s="6"/>
      <c r="FT168" s="6"/>
      <c r="FU168" s="6"/>
      <c r="FV168" s="6"/>
      <c r="FW168" s="6"/>
      <c r="FX168" s="6"/>
      <c r="FY168" s="6"/>
      <c r="FZ168" s="6"/>
      <c r="GA168" s="6"/>
      <c r="GB168" s="6"/>
      <c r="GC168" s="6"/>
      <c r="GD168" s="6"/>
      <c r="GE168" s="6"/>
      <c r="GF168" s="6"/>
      <c r="GG168" s="6"/>
      <c r="GH168" s="6"/>
      <c r="GI168" s="6"/>
      <c r="GJ168" s="6"/>
      <c r="GK168" s="6"/>
      <c r="GL168" s="6"/>
      <c r="GM168" s="6"/>
      <c r="GN168" s="6"/>
      <c r="GO168" s="6"/>
      <c r="GP168" s="6"/>
      <c r="GQ168" s="6"/>
      <c r="GR168" s="6"/>
      <c r="GS168" s="6"/>
      <c r="GT168" s="6"/>
      <c r="GU168" s="6"/>
      <c r="GV168" s="6"/>
      <c r="GW168" s="6"/>
      <c r="GX168" s="6"/>
      <c r="GY168" s="6"/>
      <c r="GZ168" s="6"/>
      <c r="HA168" s="6"/>
      <c r="HB168" s="6"/>
      <c r="HC168" s="6"/>
      <c r="HD168" s="6"/>
      <c r="HE168" s="6"/>
      <c r="HF168" s="6"/>
      <c r="HG168" s="6"/>
      <c r="HH168" s="6"/>
      <c r="HI168" s="6"/>
      <c r="HJ168" s="6"/>
      <c r="HK168" s="6"/>
      <c r="HL168" s="6"/>
      <c r="HM168" s="6"/>
      <c r="HN168" s="6"/>
      <c r="HO168" s="6"/>
      <c r="HP168" s="6"/>
      <c r="HQ168" s="6"/>
      <c r="HR168" s="6"/>
      <c r="HS168" s="6"/>
      <c r="HT168" s="6"/>
      <c r="HU168" s="6"/>
      <c r="HV168" s="6"/>
      <c r="HW168" s="6"/>
      <c r="HX168" s="6"/>
      <c r="HY168" s="6"/>
      <c r="HZ168" s="6"/>
      <c r="IA168" s="6"/>
      <c r="IB168" s="6"/>
      <c r="IC168" s="6"/>
      <c r="ID168" s="6"/>
      <c r="IE168" s="6"/>
      <c r="IF168" s="6"/>
      <c r="IG168" s="6"/>
      <c r="IH168" s="6"/>
      <c r="II168" s="6"/>
      <c r="IJ168" s="6"/>
      <c r="IK168" s="6"/>
      <c r="IL168" s="6"/>
    </row>
    <row r="169" spans="1:246" x14ac:dyDescent="0.25">
      <c r="A169" s="17">
        <f t="shared" si="2"/>
        <v>42044</v>
      </c>
      <c r="B169" s="31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6"/>
      <c r="CG169" s="6"/>
      <c r="CH169" s="6"/>
      <c r="CI169" s="6"/>
      <c r="CJ169" s="6"/>
      <c r="CK169" s="6"/>
      <c r="CL169" s="6"/>
      <c r="CM169" s="6"/>
      <c r="CN169" s="6"/>
      <c r="CO169" s="6"/>
      <c r="CP169" s="6"/>
      <c r="CQ169" s="6"/>
      <c r="CR169" s="6"/>
      <c r="CS169" s="6"/>
      <c r="CT169" s="6"/>
      <c r="CU169" s="6"/>
      <c r="CV169" s="6"/>
      <c r="CW169" s="6"/>
      <c r="CX169" s="6"/>
      <c r="CY169" s="6"/>
      <c r="CZ169" s="6"/>
      <c r="DA169" s="6"/>
      <c r="DB169" s="6"/>
      <c r="DC169" s="6"/>
      <c r="DD169" s="6"/>
      <c r="DE169" s="6"/>
      <c r="DF169" s="6"/>
      <c r="DG169" s="6"/>
      <c r="DH169" s="6"/>
      <c r="DI169" s="6"/>
      <c r="DJ169" s="6"/>
      <c r="DK169" s="6"/>
      <c r="DL169" s="6"/>
      <c r="DM169" s="6"/>
      <c r="DN169" s="6"/>
      <c r="DO169" s="6"/>
      <c r="DP169" s="6"/>
      <c r="DQ169" s="6"/>
      <c r="DR169" s="6"/>
      <c r="DS169" s="6"/>
      <c r="DT169" s="6"/>
      <c r="DU169" s="6"/>
      <c r="DV169" s="6"/>
      <c r="DW169" s="6"/>
      <c r="DX169" s="6"/>
      <c r="DY169" s="6"/>
      <c r="DZ169" s="6"/>
      <c r="EA169" s="6"/>
      <c r="EB169" s="6"/>
      <c r="EC169" s="6"/>
      <c r="ED169" s="6"/>
      <c r="EE169" s="6"/>
      <c r="EF169" s="6"/>
      <c r="EG169" s="6"/>
      <c r="EH169" s="6"/>
      <c r="EI169" s="6"/>
      <c r="EJ169" s="6"/>
      <c r="EK169" s="6"/>
      <c r="EL169" s="6"/>
      <c r="EM169" s="6"/>
      <c r="EN169" s="6"/>
      <c r="EO169" s="6"/>
      <c r="EP169" s="6"/>
      <c r="EQ169" s="6"/>
      <c r="ER169" s="6"/>
      <c r="ES169" s="6"/>
      <c r="ET169" s="6"/>
      <c r="EU169" s="6"/>
      <c r="EV169" s="6"/>
      <c r="EW169" s="6"/>
      <c r="EX169" s="6"/>
      <c r="EY169" s="6"/>
      <c r="EZ169" s="6"/>
      <c r="FA169" s="6"/>
      <c r="FB169" s="6"/>
      <c r="FC169" s="6"/>
      <c r="FD169" s="6"/>
      <c r="FE169" s="6"/>
      <c r="FF169" s="6"/>
      <c r="FG169" s="6"/>
      <c r="FH169" s="6"/>
      <c r="FI169" s="6"/>
      <c r="FJ169" s="6"/>
      <c r="FK169" s="6"/>
      <c r="FL169" s="6"/>
      <c r="FM169" s="6"/>
      <c r="FN169" s="6"/>
      <c r="FO169" s="6"/>
      <c r="FP169" s="6"/>
      <c r="FQ169" s="6"/>
      <c r="FR169" s="6"/>
      <c r="FS169" s="6"/>
      <c r="FT169" s="6"/>
      <c r="FU169" s="6"/>
      <c r="FV169" s="6"/>
      <c r="FW169" s="6"/>
      <c r="FX169" s="6"/>
      <c r="FY169" s="6"/>
      <c r="FZ169" s="6"/>
      <c r="GA169" s="6"/>
      <c r="GB169" s="6"/>
      <c r="GC169" s="6"/>
      <c r="GD169" s="6"/>
      <c r="GE169" s="6"/>
      <c r="GF169" s="6"/>
      <c r="GG169" s="6"/>
      <c r="GH169" s="6"/>
      <c r="GI169" s="6"/>
      <c r="GJ169" s="6"/>
      <c r="GK169" s="6"/>
      <c r="GL169" s="6"/>
      <c r="GM169" s="6"/>
      <c r="GN169" s="6"/>
      <c r="GO169" s="6"/>
      <c r="GP169" s="6"/>
      <c r="GQ169" s="6"/>
      <c r="GR169" s="6"/>
      <c r="GS169" s="6"/>
      <c r="GT169" s="6"/>
      <c r="GU169" s="6"/>
      <c r="GV169" s="6"/>
      <c r="GW169" s="6"/>
      <c r="GX169" s="6"/>
      <c r="GY169" s="6"/>
      <c r="GZ169" s="6"/>
      <c r="HA169" s="6"/>
      <c r="HB169" s="6"/>
      <c r="HC169" s="6"/>
      <c r="HD169" s="6"/>
      <c r="HE169" s="6"/>
      <c r="HF169" s="6"/>
      <c r="HG169" s="6"/>
      <c r="HH169" s="6"/>
      <c r="HI169" s="6"/>
      <c r="HJ169" s="6"/>
      <c r="HK169" s="6"/>
      <c r="HL169" s="6"/>
      <c r="HM169" s="6"/>
      <c r="HN169" s="6"/>
      <c r="HO169" s="6"/>
      <c r="HP169" s="6"/>
      <c r="HQ169" s="6"/>
      <c r="HR169" s="6"/>
      <c r="HS169" s="6"/>
      <c r="HT169" s="6"/>
      <c r="HU169" s="6"/>
      <c r="HV169" s="6"/>
      <c r="HW169" s="6"/>
      <c r="HX169" s="6"/>
      <c r="HY169" s="6"/>
      <c r="HZ169" s="6"/>
      <c r="IA169" s="6"/>
      <c r="IB169" s="6"/>
      <c r="IC169" s="6"/>
      <c r="ID169" s="6"/>
      <c r="IE169" s="6"/>
      <c r="IF169" s="6"/>
      <c r="IG169" s="6"/>
      <c r="IH169" s="6"/>
      <c r="II169" s="6"/>
      <c r="IJ169" s="6"/>
      <c r="IK169" s="6"/>
      <c r="IL169" s="6"/>
    </row>
    <row r="170" spans="1:246" x14ac:dyDescent="0.25">
      <c r="A170" s="17">
        <f t="shared" si="2"/>
        <v>42045</v>
      </c>
      <c r="B170" s="31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6"/>
      <c r="CG170" s="6"/>
      <c r="CH170" s="6"/>
      <c r="CI170" s="6"/>
      <c r="CJ170" s="6"/>
      <c r="CK170" s="6"/>
      <c r="CL170" s="6"/>
      <c r="CM170" s="6"/>
      <c r="CN170" s="6"/>
      <c r="CO170" s="6"/>
      <c r="CP170" s="6"/>
      <c r="CQ170" s="6"/>
      <c r="CR170" s="6"/>
      <c r="CS170" s="6"/>
      <c r="CT170" s="6"/>
      <c r="CU170" s="6"/>
      <c r="CV170" s="6"/>
      <c r="CW170" s="6"/>
      <c r="CX170" s="6"/>
      <c r="CY170" s="6"/>
      <c r="CZ170" s="6"/>
      <c r="DA170" s="6"/>
      <c r="DB170" s="6"/>
      <c r="DC170" s="6"/>
      <c r="DD170" s="6"/>
      <c r="DE170" s="6"/>
      <c r="DF170" s="6"/>
      <c r="DG170" s="6"/>
      <c r="DH170" s="6"/>
      <c r="DI170" s="6"/>
      <c r="DJ170" s="6"/>
      <c r="DK170" s="6"/>
      <c r="DL170" s="6"/>
      <c r="DM170" s="6"/>
      <c r="DN170" s="6"/>
      <c r="DO170" s="6"/>
      <c r="DP170" s="6"/>
      <c r="DQ170" s="6"/>
      <c r="DR170" s="6"/>
      <c r="DS170" s="6"/>
      <c r="DT170" s="6"/>
      <c r="DU170" s="6"/>
      <c r="DV170" s="6"/>
      <c r="DW170" s="6"/>
      <c r="DX170" s="6"/>
      <c r="DY170" s="6"/>
      <c r="DZ170" s="6"/>
      <c r="EA170" s="6"/>
      <c r="EB170" s="6"/>
      <c r="EC170" s="6"/>
      <c r="ED170" s="6"/>
      <c r="EE170" s="6"/>
      <c r="EF170" s="6"/>
      <c r="EG170" s="6"/>
      <c r="EH170" s="6"/>
      <c r="EI170" s="6"/>
      <c r="EJ170" s="6"/>
      <c r="EK170" s="6"/>
      <c r="EL170" s="6"/>
      <c r="EM170" s="6"/>
      <c r="EN170" s="6"/>
      <c r="EO170" s="6"/>
      <c r="EP170" s="6"/>
      <c r="EQ170" s="6"/>
      <c r="ER170" s="6"/>
      <c r="ES170" s="6"/>
      <c r="ET170" s="6"/>
      <c r="EU170" s="6"/>
      <c r="EV170" s="6"/>
      <c r="EW170" s="6"/>
      <c r="EX170" s="6"/>
      <c r="EY170" s="6"/>
      <c r="EZ170" s="6"/>
      <c r="FA170" s="6"/>
      <c r="FB170" s="6"/>
      <c r="FC170" s="6"/>
      <c r="FD170" s="6"/>
      <c r="FE170" s="6"/>
      <c r="FF170" s="6"/>
      <c r="FG170" s="6"/>
      <c r="FH170" s="6"/>
      <c r="FI170" s="6"/>
      <c r="FJ170" s="6"/>
      <c r="FK170" s="6"/>
      <c r="FL170" s="6"/>
      <c r="FM170" s="6"/>
      <c r="FN170" s="6"/>
      <c r="FO170" s="6"/>
      <c r="FP170" s="6"/>
      <c r="FQ170" s="6"/>
      <c r="FR170" s="6"/>
      <c r="FS170" s="6"/>
      <c r="FT170" s="6"/>
      <c r="FU170" s="6"/>
      <c r="FV170" s="6"/>
      <c r="FW170" s="6"/>
      <c r="FX170" s="6"/>
      <c r="FY170" s="6"/>
      <c r="FZ170" s="6"/>
      <c r="GA170" s="6"/>
      <c r="GB170" s="6"/>
      <c r="GC170" s="6"/>
      <c r="GD170" s="6"/>
      <c r="GE170" s="6"/>
      <c r="GF170" s="6"/>
      <c r="GG170" s="6"/>
      <c r="GH170" s="6"/>
      <c r="GI170" s="6"/>
      <c r="GJ170" s="6"/>
      <c r="GK170" s="6"/>
      <c r="GL170" s="6"/>
      <c r="GM170" s="6"/>
      <c r="GN170" s="6"/>
      <c r="GO170" s="6"/>
      <c r="GP170" s="6"/>
      <c r="GQ170" s="6"/>
      <c r="GR170" s="6"/>
      <c r="GS170" s="6"/>
      <c r="GT170" s="6"/>
      <c r="GU170" s="6"/>
      <c r="GV170" s="6"/>
      <c r="GW170" s="6"/>
      <c r="GX170" s="6"/>
      <c r="GY170" s="6"/>
      <c r="GZ170" s="6"/>
      <c r="HA170" s="6"/>
      <c r="HB170" s="6"/>
      <c r="HC170" s="6"/>
      <c r="HD170" s="6"/>
      <c r="HE170" s="6"/>
      <c r="HF170" s="6"/>
      <c r="HG170" s="6"/>
      <c r="HH170" s="6"/>
      <c r="HI170" s="6"/>
      <c r="HJ170" s="6"/>
      <c r="HK170" s="6"/>
      <c r="HL170" s="6"/>
      <c r="HM170" s="6"/>
      <c r="HN170" s="6"/>
      <c r="HO170" s="6"/>
      <c r="HP170" s="6"/>
      <c r="HQ170" s="6"/>
      <c r="HR170" s="6"/>
      <c r="HS170" s="6"/>
      <c r="HT170" s="6"/>
      <c r="HU170" s="6"/>
      <c r="HV170" s="6"/>
      <c r="HW170" s="6"/>
      <c r="HX170" s="6"/>
      <c r="HY170" s="6"/>
      <c r="HZ170" s="6"/>
      <c r="IA170" s="6"/>
      <c r="IB170" s="6"/>
      <c r="IC170" s="6"/>
      <c r="ID170" s="6"/>
      <c r="IE170" s="6"/>
      <c r="IF170" s="6"/>
      <c r="IG170" s="6"/>
      <c r="IH170" s="6"/>
      <c r="II170" s="6"/>
      <c r="IJ170" s="6"/>
      <c r="IK170" s="6"/>
      <c r="IL170" s="6"/>
    </row>
    <row r="171" spans="1:246" x14ac:dyDescent="0.25">
      <c r="A171" s="17">
        <f t="shared" si="2"/>
        <v>42046</v>
      </c>
      <c r="B171" s="31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6"/>
      <c r="CG171" s="6"/>
      <c r="CH171" s="6"/>
      <c r="CI171" s="6"/>
      <c r="CJ171" s="6"/>
      <c r="CK171" s="6"/>
      <c r="CL171" s="6"/>
      <c r="CM171" s="6"/>
      <c r="CN171" s="6"/>
      <c r="CO171" s="6"/>
      <c r="CP171" s="6"/>
      <c r="CQ171" s="6"/>
      <c r="CR171" s="6"/>
      <c r="CS171" s="6"/>
      <c r="CT171" s="6"/>
      <c r="CU171" s="6"/>
      <c r="CV171" s="6"/>
      <c r="CW171" s="6"/>
      <c r="CX171" s="6"/>
      <c r="CY171" s="6"/>
      <c r="CZ171" s="6"/>
      <c r="DA171" s="6"/>
      <c r="DB171" s="6"/>
      <c r="DC171" s="6"/>
      <c r="DD171" s="6"/>
      <c r="DE171" s="6"/>
      <c r="DF171" s="6"/>
      <c r="DG171" s="6"/>
      <c r="DH171" s="6"/>
      <c r="DI171" s="6"/>
      <c r="DJ171" s="6"/>
      <c r="DK171" s="6"/>
      <c r="DL171" s="6"/>
      <c r="DM171" s="6"/>
      <c r="DN171" s="6"/>
      <c r="DO171" s="6"/>
      <c r="DP171" s="6"/>
      <c r="DQ171" s="6"/>
      <c r="DR171" s="6"/>
      <c r="DS171" s="6"/>
      <c r="DT171" s="6"/>
      <c r="DU171" s="6"/>
      <c r="DV171" s="6"/>
      <c r="DW171" s="6"/>
      <c r="DX171" s="6"/>
      <c r="DY171" s="6"/>
      <c r="DZ171" s="6"/>
      <c r="EA171" s="6"/>
      <c r="EB171" s="6"/>
      <c r="EC171" s="6"/>
      <c r="ED171" s="6"/>
      <c r="EE171" s="6"/>
      <c r="EF171" s="6"/>
      <c r="EG171" s="6"/>
      <c r="EH171" s="6"/>
      <c r="EI171" s="6"/>
      <c r="EJ171" s="6"/>
      <c r="EK171" s="6"/>
      <c r="EL171" s="6"/>
      <c r="EM171" s="6"/>
      <c r="EN171" s="6"/>
      <c r="EO171" s="6"/>
      <c r="EP171" s="6"/>
      <c r="EQ171" s="6"/>
      <c r="ER171" s="6"/>
      <c r="ES171" s="6"/>
      <c r="ET171" s="6"/>
      <c r="EU171" s="6"/>
      <c r="EV171" s="6"/>
      <c r="EW171" s="6"/>
      <c r="EX171" s="6"/>
      <c r="EY171" s="6"/>
      <c r="EZ171" s="6"/>
      <c r="FA171" s="6"/>
      <c r="FB171" s="6"/>
      <c r="FC171" s="6"/>
      <c r="FD171" s="6"/>
      <c r="FE171" s="6"/>
      <c r="FF171" s="6"/>
      <c r="FG171" s="6"/>
      <c r="FH171" s="6"/>
      <c r="FI171" s="6"/>
      <c r="FJ171" s="6"/>
      <c r="FK171" s="6"/>
      <c r="FL171" s="6"/>
      <c r="FM171" s="6"/>
      <c r="FN171" s="6"/>
      <c r="FO171" s="6"/>
      <c r="FP171" s="6"/>
      <c r="FQ171" s="6"/>
      <c r="FR171" s="6"/>
      <c r="FS171" s="6"/>
      <c r="FT171" s="6"/>
      <c r="FU171" s="6"/>
      <c r="FV171" s="6"/>
      <c r="FW171" s="6"/>
      <c r="FX171" s="6"/>
      <c r="FY171" s="6"/>
      <c r="FZ171" s="6"/>
      <c r="GA171" s="6"/>
      <c r="GB171" s="6"/>
      <c r="GC171" s="6"/>
      <c r="GD171" s="6"/>
      <c r="GE171" s="6"/>
      <c r="GF171" s="6"/>
      <c r="GG171" s="6"/>
      <c r="GH171" s="6"/>
      <c r="GI171" s="6"/>
      <c r="GJ171" s="6"/>
      <c r="GK171" s="6"/>
      <c r="GL171" s="6"/>
      <c r="GM171" s="6"/>
      <c r="GN171" s="6"/>
      <c r="GO171" s="6"/>
      <c r="GP171" s="6"/>
      <c r="GQ171" s="6"/>
      <c r="GR171" s="6"/>
      <c r="GS171" s="6"/>
      <c r="GT171" s="6"/>
      <c r="GU171" s="6"/>
      <c r="GV171" s="6"/>
      <c r="GW171" s="6"/>
      <c r="GX171" s="6"/>
      <c r="GY171" s="6"/>
      <c r="GZ171" s="6"/>
      <c r="HA171" s="6"/>
      <c r="HB171" s="6"/>
      <c r="HC171" s="6"/>
      <c r="HD171" s="6"/>
      <c r="HE171" s="6"/>
      <c r="HF171" s="6"/>
      <c r="HG171" s="6"/>
      <c r="HH171" s="6"/>
      <c r="HI171" s="6"/>
      <c r="HJ171" s="6"/>
      <c r="HK171" s="6"/>
      <c r="HL171" s="6"/>
      <c r="HM171" s="6"/>
      <c r="HN171" s="6"/>
      <c r="HO171" s="6"/>
      <c r="HP171" s="6"/>
      <c r="HQ171" s="6"/>
      <c r="HR171" s="6"/>
      <c r="HS171" s="6"/>
      <c r="HT171" s="6"/>
      <c r="HU171" s="6"/>
      <c r="HV171" s="6"/>
      <c r="HW171" s="6"/>
      <c r="HX171" s="6"/>
      <c r="HY171" s="6"/>
      <c r="HZ171" s="6"/>
      <c r="IA171" s="6"/>
      <c r="IB171" s="6"/>
      <c r="IC171" s="6"/>
      <c r="ID171" s="6"/>
      <c r="IE171" s="6"/>
      <c r="IF171" s="6"/>
      <c r="IG171" s="6"/>
      <c r="IH171" s="6"/>
      <c r="II171" s="6"/>
      <c r="IJ171" s="6"/>
      <c r="IK171" s="6"/>
      <c r="IL171" s="6"/>
    </row>
    <row r="172" spans="1:246" x14ac:dyDescent="0.25">
      <c r="A172" s="17">
        <f t="shared" si="2"/>
        <v>42047</v>
      </c>
      <c r="B172" s="31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6"/>
      <c r="CG172" s="6"/>
      <c r="CH172" s="6"/>
      <c r="CI172" s="6"/>
      <c r="CJ172" s="6"/>
      <c r="CK172" s="6"/>
      <c r="CL172" s="6"/>
      <c r="CM172" s="6"/>
      <c r="CN172" s="6"/>
      <c r="CO172" s="6"/>
      <c r="CP172" s="6"/>
      <c r="CQ172" s="6"/>
      <c r="CR172" s="6"/>
      <c r="CS172" s="6"/>
      <c r="CT172" s="6"/>
      <c r="CU172" s="6"/>
      <c r="CV172" s="6"/>
      <c r="CW172" s="6"/>
      <c r="CX172" s="6"/>
      <c r="CY172" s="6"/>
      <c r="CZ172" s="6"/>
      <c r="DA172" s="6"/>
      <c r="DB172" s="6"/>
      <c r="DC172" s="6"/>
      <c r="DD172" s="6"/>
      <c r="DE172" s="6"/>
      <c r="DF172" s="6"/>
      <c r="DG172" s="6"/>
      <c r="DH172" s="6"/>
      <c r="DI172" s="6"/>
      <c r="DJ172" s="6"/>
      <c r="DK172" s="6"/>
      <c r="DL172" s="6"/>
      <c r="DM172" s="6"/>
      <c r="DN172" s="6"/>
      <c r="DO172" s="6"/>
      <c r="DP172" s="6"/>
      <c r="DQ172" s="6"/>
      <c r="DR172" s="6"/>
      <c r="DS172" s="6"/>
      <c r="DT172" s="6"/>
      <c r="DU172" s="6"/>
      <c r="DV172" s="6"/>
      <c r="DW172" s="6"/>
      <c r="DX172" s="6"/>
      <c r="DY172" s="6"/>
      <c r="DZ172" s="6"/>
      <c r="EA172" s="6"/>
      <c r="EB172" s="6"/>
      <c r="EC172" s="6"/>
      <c r="ED172" s="6"/>
      <c r="EE172" s="6"/>
      <c r="EF172" s="6"/>
      <c r="EG172" s="6"/>
      <c r="EH172" s="6"/>
      <c r="EI172" s="6"/>
      <c r="EJ172" s="6"/>
      <c r="EK172" s="6"/>
      <c r="EL172" s="6"/>
      <c r="EM172" s="6"/>
      <c r="EN172" s="6"/>
      <c r="EO172" s="6"/>
      <c r="EP172" s="6"/>
      <c r="EQ172" s="6"/>
      <c r="ER172" s="6"/>
      <c r="ES172" s="6"/>
      <c r="ET172" s="6"/>
      <c r="EU172" s="6"/>
      <c r="EV172" s="6"/>
      <c r="EW172" s="6"/>
      <c r="EX172" s="6"/>
      <c r="EY172" s="6"/>
      <c r="EZ172" s="6"/>
      <c r="FA172" s="6"/>
      <c r="FB172" s="6"/>
      <c r="FC172" s="6"/>
      <c r="FD172" s="6"/>
      <c r="FE172" s="6"/>
      <c r="FF172" s="6"/>
      <c r="FG172" s="6"/>
      <c r="FH172" s="6"/>
      <c r="FI172" s="6"/>
      <c r="FJ172" s="6"/>
      <c r="FK172" s="6"/>
      <c r="FL172" s="6"/>
      <c r="FM172" s="6"/>
      <c r="FN172" s="6"/>
      <c r="FO172" s="6"/>
      <c r="FP172" s="6"/>
      <c r="FQ172" s="6"/>
      <c r="FR172" s="6"/>
      <c r="FS172" s="6"/>
      <c r="FT172" s="6"/>
      <c r="FU172" s="6"/>
      <c r="FV172" s="6"/>
      <c r="FW172" s="6"/>
      <c r="FX172" s="6"/>
      <c r="FY172" s="6"/>
      <c r="FZ172" s="6"/>
      <c r="GA172" s="6"/>
      <c r="GB172" s="6"/>
      <c r="GC172" s="6"/>
      <c r="GD172" s="6"/>
      <c r="GE172" s="6"/>
      <c r="GF172" s="6"/>
      <c r="GG172" s="6"/>
      <c r="GH172" s="6"/>
      <c r="GI172" s="6"/>
      <c r="GJ172" s="6"/>
      <c r="GK172" s="6"/>
      <c r="GL172" s="6"/>
      <c r="GM172" s="6"/>
      <c r="GN172" s="6"/>
      <c r="GO172" s="6"/>
      <c r="GP172" s="6"/>
      <c r="GQ172" s="6"/>
      <c r="GR172" s="6"/>
      <c r="GS172" s="6"/>
      <c r="GT172" s="6"/>
      <c r="GU172" s="6"/>
      <c r="GV172" s="6"/>
      <c r="GW172" s="6"/>
      <c r="GX172" s="6"/>
      <c r="GY172" s="6"/>
      <c r="GZ172" s="6"/>
      <c r="HA172" s="6"/>
      <c r="HB172" s="6"/>
      <c r="HC172" s="6"/>
      <c r="HD172" s="6"/>
      <c r="HE172" s="6"/>
      <c r="HF172" s="6"/>
      <c r="HG172" s="6"/>
      <c r="HH172" s="6"/>
      <c r="HI172" s="6"/>
      <c r="HJ172" s="6"/>
      <c r="HK172" s="6"/>
      <c r="HL172" s="6"/>
      <c r="HM172" s="6"/>
      <c r="HN172" s="6"/>
      <c r="HO172" s="6"/>
      <c r="HP172" s="6"/>
      <c r="HQ172" s="6"/>
      <c r="HR172" s="6"/>
      <c r="HS172" s="6"/>
      <c r="HT172" s="6"/>
      <c r="HU172" s="6"/>
      <c r="HV172" s="6"/>
      <c r="HW172" s="6"/>
      <c r="HX172" s="6"/>
      <c r="HY172" s="6"/>
      <c r="HZ172" s="6"/>
      <c r="IA172" s="6"/>
      <c r="IB172" s="6"/>
      <c r="IC172" s="6"/>
      <c r="ID172" s="6"/>
      <c r="IE172" s="6"/>
      <c r="IF172" s="6"/>
      <c r="IG172" s="6"/>
      <c r="IH172" s="6"/>
      <c r="II172" s="6"/>
      <c r="IJ172" s="6"/>
      <c r="IK172" s="6"/>
      <c r="IL172" s="6"/>
    </row>
    <row r="173" spans="1:246" x14ac:dyDescent="0.25">
      <c r="A173" s="17">
        <f t="shared" si="2"/>
        <v>42048</v>
      </c>
      <c r="B173" s="31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6"/>
      <c r="CF173" s="6"/>
      <c r="CG173" s="6"/>
      <c r="CH173" s="6"/>
      <c r="CI173" s="6"/>
      <c r="CJ173" s="6"/>
      <c r="CK173" s="6"/>
      <c r="CL173" s="6"/>
      <c r="CM173" s="6"/>
      <c r="CN173" s="6"/>
      <c r="CO173" s="6"/>
      <c r="CP173" s="6"/>
      <c r="CQ173" s="6"/>
      <c r="CR173" s="6"/>
      <c r="CS173" s="6"/>
      <c r="CT173" s="6"/>
      <c r="CU173" s="6"/>
      <c r="CV173" s="6"/>
      <c r="CW173" s="6"/>
      <c r="CX173" s="6"/>
      <c r="CY173" s="6"/>
      <c r="CZ173" s="6"/>
      <c r="DA173" s="6"/>
      <c r="DB173" s="6"/>
      <c r="DC173" s="6"/>
      <c r="DD173" s="6"/>
      <c r="DE173" s="6"/>
      <c r="DF173" s="6"/>
      <c r="DG173" s="6"/>
      <c r="DH173" s="6"/>
      <c r="DI173" s="6"/>
      <c r="DJ173" s="6"/>
      <c r="DK173" s="6"/>
      <c r="DL173" s="6"/>
      <c r="DM173" s="6"/>
      <c r="DN173" s="6"/>
      <c r="DO173" s="6"/>
      <c r="DP173" s="6"/>
      <c r="DQ173" s="6"/>
      <c r="DR173" s="6"/>
      <c r="DS173" s="6"/>
      <c r="DT173" s="6"/>
      <c r="DU173" s="6"/>
      <c r="DV173" s="6"/>
      <c r="DW173" s="6"/>
      <c r="DX173" s="6"/>
      <c r="DY173" s="6"/>
      <c r="DZ173" s="6"/>
      <c r="EA173" s="6"/>
      <c r="EB173" s="6"/>
      <c r="EC173" s="6"/>
      <c r="ED173" s="6"/>
      <c r="EE173" s="6"/>
      <c r="EF173" s="6"/>
      <c r="EG173" s="6"/>
      <c r="EH173" s="6"/>
      <c r="EI173" s="6"/>
      <c r="EJ173" s="6"/>
      <c r="EK173" s="6"/>
      <c r="EL173" s="6"/>
      <c r="EM173" s="6"/>
      <c r="EN173" s="6"/>
      <c r="EO173" s="6"/>
      <c r="EP173" s="6"/>
      <c r="EQ173" s="6"/>
      <c r="ER173" s="6"/>
      <c r="ES173" s="6"/>
      <c r="ET173" s="6"/>
      <c r="EU173" s="6"/>
      <c r="EV173" s="6"/>
      <c r="EW173" s="6"/>
      <c r="EX173" s="6"/>
      <c r="EY173" s="6"/>
      <c r="EZ173" s="6"/>
      <c r="FA173" s="6"/>
      <c r="FB173" s="6"/>
      <c r="FC173" s="6"/>
      <c r="FD173" s="6"/>
      <c r="FE173" s="6"/>
      <c r="FF173" s="6"/>
      <c r="FG173" s="6"/>
      <c r="FH173" s="6"/>
      <c r="FI173" s="6"/>
      <c r="FJ173" s="6"/>
      <c r="FK173" s="6"/>
      <c r="FL173" s="6"/>
      <c r="FM173" s="6"/>
      <c r="FN173" s="6"/>
      <c r="FO173" s="6"/>
      <c r="FP173" s="6"/>
      <c r="FQ173" s="6"/>
      <c r="FR173" s="6"/>
      <c r="FS173" s="6"/>
      <c r="FT173" s="6"/>
      <c r="FU173" s="6"/>
      <c r="FV173" s="6"/>
      <c r="FW173" s="6"/>
      <c r="FX173" s="6"/>
      <c r="FY173" s="6"/>
      <c r="FZ173" s="6"/>
      <c r="GA173" s="6"/>
      <c r="GB173" s="6"/>
      <c r="GC173" s="6"/>
      <c r="GD173" s="6"/>
      <c r="GE173" s="6"/>
      <c r="GF173" s="6"/>
      <c r="GG173" s="6"/>
      <c r="GH173" s="6"/>
      <c r="GI173" s="6"/>
      <c r="GJ173" s="6"/>
      <c r="GK173" s="6"/>
      <c r="GL173" s="6"/>
      <c r="GM173" s="6"/>
      <c r="GN173" s="6"/>
      <c r="GO173" s="6"/>
      <c r="GP173" s="6"/>
      <c r="GQ173" s="6"/>
      <c r="GR173" s="6"/>
      <c r="GS173" s="6"/>
      <c r="GT173" s="6"/>
      <c r="GU173" s="6"/>
      <c r="GV173" s="6"/>
      <c r="GW173" s="6"/>
      <c r="GX173" s="6"/>
      <c r="GY173" s="6"/>
      <c r="GZ173" s="6"/>
      <c r="HA173" s="6"/>
      <c r="HB173" s="6"/>
      <c r="HC173" s="6"/>
      <c r="HD173" s="6"/>
      <c r="HE173" s="6"/>
      <c r="HF173" s="6"/>
      <c r="HG173" s="6"/>
      <c r="HH173" s="6"/>
      <c r="HI173" s="6"/>
      <c r="HJ173" s="6"/>
      <c r="HK173" s="6"/>
      <c r="HL173" s="6"/>
      <c r="HM173" s="6"/>
      <c r="HN173" s="6"/>
      <c r="HO173" s="6"/>
      <c r="HP173" s="6"/>
      <c r="HQ173" s="6"/>
      <c r="HR173" s="6"/>
      <c r="HS173" s="6"/>
      <c r="HT173" s="6"/>
      <c r="HU173" s="6"/>
      <c r="HV173" s="6"/>
      <c r="HW173" s="6"/>
      <c r="HX173" s="6"/>
      <c r="HY173" s="6"/>
      <c r="HZ173" s="6"/>
      <c r="IA173" s="6"/>
      <c r="IB173" s="6"/>
      <c r="IC173" s="6"/>
      <c r="ID173" s="6"/>
      <c r="IE173" s="6"/>
      <c r="IF173" s="6"/>
      <c r="IG173" s="6"/>
      <c r="IH173" s="6"/>
      <c r="II173" s="6"/>
      <c r="IJ173" s="6"/>
      <c r="IK173" s="6"/>
      <c r="IL173" s="6"/>
    </row>
    <row r="174" spans="1:246" x14ac:dyDescent="0.25">
      <c r="A174" s="17">
        <f t="shared" si="2"/>
        <v>42049</v>
      </c>
      <c r="B174" s="31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6"/>
      <c r="CF174" s="6"/>
      <c r="CG174" s="6"/>
      <c r="CH174" s="6"/>
      <c r="CI174" s="6"/>
      <c r="CJ174" s="6"/>
      <c r="CK174" s="6"/>
      <c r="CL174" s="6"/>
      <c r="CM174" s="6"/>
      <c r="CN174" s="6"/>
      <c r="CO174" s="6"/>
      <c r="CP174" s="6"/>
      <c r="CQ174" s="6"/>
      <c r="CR174" s="6"/>
      <c r="CS174" s="6"/>
      <c r="CT174" s="6"/>
      <c r="CU174" s="6"/>
      <c r="CV174" s="6"/>
      <c r="CW174" s="6"/>
      <c r="CX174" s="6"/>
      <c r="CY174" s="6"/>
      <c r="CZ174" s="6"/>
      <c r="DA174" s="6"/>
      <c r="DB174" s="6"/>
      <c r="DC174" s="6"/>
      <c r="DD174" s="6"/>
      <c r="DE174" s="6"/>
      <c r="DF174" s="6"/>
      <c r="DG174" s="6"/>
      <c r="DH174" s="6"/>
      <c r="DI174" s="6"/>
      <c r="DJ174" s="6"/>
      <c r="DK174" s="6"/>
      <c r="DL174" s="6"/>
      <c r="DM174" s="6"/>
      <c r="DN174" s="6"/>
      <c r="DO174" s="6"/>
      <c r="DP174" s="6"/>
      <c r="DQ174" s="6"/>
      <c r="DR174" s="6"/>
      <c r="DS174" s="6"/>
      <c r="DT174" s="6"/>
      <c r="DU174" s="6"/>
      <c r="DV174" s="6"/>
      <c r="DW174" s="6"/>
      <c r="DX174" s="6"/>
      <c r="DY174" s="6"/>
      <c r="DZ174" s="6"/>
      <c r="EA174" s="6"/>
      <c r="EB174" s="6"/>
      <c r="EC174" s="6"/>
      <c r="ED174" s="6"/>
      <c r="EE174" s="6"/>
      <c r="EF174" s="6"/>
      <c r="EG174" s="6"/>
      <c r="EH174" s="6"/>
      <c r="EI174" s="6"/>
      <c r="EJ174" s="6"/>
      <c r="EK174" s="6"/>
      <c r="EL174" s="6"/>
      <c r="EM174" s="6"/>
      <c r="EN174" s="6"/>
      <c r="EO174" s="6"/>
      <c r="EP174" s="6"/>
      <c r="EQ174" s="6"/>
      <c r="ER174" s="6"/>
      <c r="ES174" s="6"/>
      <c r="ET174" s="6"/>
      <c r="EU174" s="6"/>
      <c r="EV174" s="6"/>
      <c r="EW174" s="6"/>
      <c r="EX174" s="6"/>
      <c r="EY174" s="6"/>
      <c r="EZ174" s="6"/>
      <c r="FA174" s="6"/>
      <c r="FB174" s="6"/>
      <c r="FC174" s="6"/>
      <c r="FD174" s="6"/>
      <c r="FE174" s="6"/>
      <c r="FF174" s="6"/>
      <c r="FG174" s="6"/>
      <c r="FH174" s="6"/>
      <c r="FI174" s="6"/>
      <c r="FJ174" s="6"/>
      <c r="FK174" s="6"/>
      <c r="FL174" s="6"/>
      <c r="FM174" s="6"/>
      <c r="FN174" s="6"/>
      <c r="FO174" s="6"/>
      <c r="FP174" s="6"/>
      <c r="FQ174" s="6"/>
      <c r="FR174" s="6"/>
      <c r="FS174" s="6"/>
      <c r="FT174" s="6"/>
      <c r="FU174" s="6"/>
      <c r="FV174" s="6"/>
      <c r="FW174" s="6"/>
      <c r="FX174" s="6"/>
      <c r="FY174" s="6"/>
      <c r="FZ174" s="6"/>
      <c r="GA174" s="6"/>
      <c r="GB174" s="6"/>
      <c r="GC174" s="6"/>
      <c r="GD174" s="6"/>
      <c r="GE174" s="6"/>
      <c r="GF174" s="6"/>
      <c r="GG174" s="6"/>
      <c r="GH174" s="6"/>
      <c r="GI174" s="6"/>
      <c r="GJ174" s="6"/>
      <c r="GK174" s="6"/>
      <c r="GL174" s="6"/>
      <c r="GM174" s="6"/>
      <c r="GN174" s="6"/>
      <c r="GO174" s="6"/>
      <c r="GP174" s="6"/>
      <c r="GQ174" s="6"/>
      <c r="GR174" s="6"/>
      <c r="GS174" s="6"/>
      <c r="GT174" s="6"/>
      <c r="GU174" s="6"/>
      <c r="GV174" s="6"/>
      <c r="GW174" s="6"/>
      <c r="GX174" s="6"/>
      <c r="GY174" s="6"/>
      <c r="GZ174" s="6"/>
      <c r="HA174" s="6"/>
      <c r="HB174" s="6"/>
      <c r="HC174" s="6"/>
      <c r="HD174" s="6"/>
      <c r="HE174" s="6"/>
      <c r="HF174" s="6"/>
      <c r="HG174" s="6"/>
      <c r="HH174" s="6"/>
      <c r="HI174" s="6"/>
      <c r="HJ174" s="6"/>
      <c r="HK174" s="6"/>
      <c r="HL174" s="6"/>
      <c r="HM174" s="6"/>
      <c r="HN174" s="6"/>
      <c r="HO174" s="6"/>
      <c r="HP174" s="6"/>
      <c r="HQ174" s="6"/>
      <c r="HR174" s="6"/>
      <c r="HS174" s="6"/>
      <c r="HT174" s="6"/>
      <c r="HU174" s="6"/>
      <c r="HV174" s="6"/>
      <c r="HW174" s="6"/>
      <c r="HX174" s="6"/>
      <c r="HY174" s="6"/>
      <c r="HZ174" s="6"/>
      <c r="IA174" s="6"/>
      <c r="IB174" s="6"/>
      <c r="IC174" s="6"/>
      <c r="ID174" s="6"/>
      <c r="IE174" s="6"/>
      <c r="IF174" s="6"/>
      <c r="IG174" s="6"/>
      <c r="IH174" s="6"/>
      <c r="II174" s="6"/>
      <c r="IJ174" s="6"/>
      <c r="IK174" s="6"/>
      <c r="IL174" s="6"/>
    </row>
    <row r="175" spans="1:246" x14ac:dyDescent="0.25">
      <c r="A175" s="17">
        <f t="shared" si="2"/>
        <v>42050</v>
      </c>
      <c r="B175" s="31">
        <v>5</v>
      </c>
      <c r="C175" s="6">
        <v>32</v>
      </c>
      <c r="D175" s="6" t="s">
        <v>100</v>
      </c>
      <c r="E175" s="6">
        <v>2</v>
      </c>
      <c r="F175" s="6" t="s">
        <v>100</v>
      </c>
      <c r="G175" s="6">
        <v>0</v>
      </c>
      <c r="H175" s="6">
        <v>11</v>
      </c>
      <c r="I175" s="6">
        <v>7</v>
      </c>
      <c r="J175" s="6" t="s">
        <v>100</v>
      </c>
      <c r="K175" s="6" t="s">
        <v>100</v>
      </c>
      <c r="L175" s="6" t="s">
        <v>100</v>
      </c>
      <c r="M175" s="6">
        <v>19</v>
      </c>
      <c r="N175" s="6">
        <v>33</v>
      </c>
      <c r="O175" s="6" t="s">
        <v>100</v>
      </c>
      <c r="P175" s="6" t="s">
        <v>100</v>
      </c>
      <c r="Q175" s="6" t="s">
        <v>100</v>
      </c>
      <c r="R175" s="6">
        <v>0</v>
      </c>
      <c r="S175" s="6" t="s">
        <v>100</v>
      </c>
      <c r="T175" s="6" t="s">
        <v>100</v>
      </c>
      <c r="U175" s="6"/>
      <c r="V175" s="6" t="s">
        <v>100</v>
      </c>
      <c r="W175" s="6">
        <v>74</v>
      </c>
      <c r="X175" s="6">
        <v>5</v>
      </c>
      <c r="Y175" s="6">
        <v>16</v>
      </c>
      <c r="Z175" s="6">
        <v>25</v>
      </c>
      <c r="AA175" s="6">
        <v>122</v>
      </c>
      <c r="AB175" s="6">
        <v>10</v>
      </c>
      <c r="AC175" s="6">
        <v>5</v>
      </c>
      <c r="AD175" s="6">
        <v>9</v>
      </c>
      <c r="AE175" s="6">
        <v>11</v>
      </c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  <c r="CF175" s="6"/>
      <c r="CG175" s="6"/>
      <c r="CH175" s="6"/>
      <c r="CI175" s="6"/>
      <c r="CJ175" s="6"/>
      <c r="CK175" s="6"/>
      <c r="CL175" s="6"/>
      <c r="CM175" s="6"/>
      <c r="CN175" s="6"/>
      <c r="CO175" s="6"/>
      <c r="CP175" s="6"/>
      <c r="CQ175" s="6"/>
      <c r="CR175" s="6"/>
      <c r="CS175" s="6"/>
      <c r="CT175" s="6"/>
      <c r="CU175" s="6"/>
      <c r="CV175" s="6"/>
      <c r="CW175" s="6"/>
      <c r="CX175" s="6"/>
      <c r="CY175" s="6"/>
      <c r="CZ175" s="6"/>
      <c r="DA175" s="6"/>
      <c r="DB175" s="6"/>
      <c r="DC175" s="6"/>
      <c r="DD175" s="6"/>
      <c r="DE175" s="6"/>
      <c r="DF175" s="6"/>
      <c r="DG175" s="6"/>
      <c r="DH175" s="6"/>
      <c r="DI175" s="6"/>
      <c r="DJ175" s="6"/>
      <c r="DK175" s="6"/>
      <c r="DL175" s="6"/>
      <c r="DM175" s="6"/>
      <c r="DN175" s="6"/>
      <c r="DO175" s="6"/>
      <c r="DP175" s="6"/>
      <c r="DQ175" s="6"/>
      <c r="DR175" s="6"/>
      <c r="DS175" s="6"/>
      <c r="DT175" s="6"/>
      <c r="DU175" s="6"/>
      <c r="DV175" s="6"/>
      <c r="DW175" s="6"/>
      <c r="DX175" s="6"/>
      <c r="DY175" s="6"/>
      <c r="DZ175" s="6"/>
      <c r="EA175" s="6"/>
      <c r="EB175" s="6"/>
      <c r="EC175" s="6"/>
      <c r="ED175" s="6"/>
      <c r="EE175" s="6"/>
      <c r="EF175" s="6"/>
      <c r="EG175" s="6"/>
      <c r="EH175" s="6"/>
      <c r="EI175" s="6"/>
      <c r="EJ175" s="6"/>
      <c r="EK175" s="6"/>
      <c r="EL175" s="6"/>
      <c r="EM175" s="6"/>
      <c r="EN175" s="6"/>
      <c r="EO175" s="6"/>
      <c r="EP175" s="6"/>
      <c r="EQ175" s="6"/>
      <c r="ER175" s="6"/>
      <c r="ES175" s="6"/>
      <c r="ET175" s="6"/>
      <c r="EU175" s="6"/>
      <c r="EV175" s="6"/>
      <c r="EW175" s="6"/>
      <c r="EX175" s="6"/>
      <c r="EY175" s="6"/>
      <c r="EZ175" s="6"/>
      <c r="FA175" s="6"/>
      <c r="FB175" s="6"/>
      <c r="FC175" s="6"/>
      <c r="FD175" s="6"/>
      <c r="FE175" s="6"/>
      <c r="FF175" s="6"/>
      <c r="FG175" s="6"/>
      <c r="FH175" s="6"/>
      <c r="FI175" s="6"/>
      <c r="FJ175" s="6"/>
      <c r="FK175" s="6"/>
      <c r="FL175" s="6"/>
      <c r="FM175" s="6"/>
      <c r="FN175" s="6"/>
      <c r="FO175" s="6"/>
      <c r="FP175" s="6"/>
      <c r="FQ175" s="6"/>
      <c r="FR175" s="6"/>
      <c r="FS175" s="6"/>
      <c r="FT175" s="6"/>
      <c r="FU175" s="6"/>
      <c r="FV175" s="6"/>
      <c r="FW175" s="6"/>
      <c r="FX175" s="6"/>
      <c r="FY175" s="6"/>
      <c r="FZ175" s="6"/>
      <c r="GA175" s="6"/>
      <c r="GB175" s="6"/>
      <c r="GC175" s="6"/>
      <c r="GD175" s="6"/>
      <c r="GE175" s="6"/>
      <c r="GF175" s="6"/>
      <c r="GG175" s="6"/>
      <c r="GH175" s="6"/>
      <c r="GI175" s="6"/>
      <c r="GJ175" s="6"/>
      <c r="GK175" s="6"/>
      <c r="GL175" s="6"/>
      <c r="GM175" s="6"/>
      <c r="GN175" s="6"/>
      <c r="GO175" s="6"/>
      <c r="GP175" s="6"/>
      <c r="GQ175" s="6"/>
      <c r="GR175" s="6"/>
      <c r="GS175" s="6"/>
      <c r="GT175" s="6"/>
      <c r="GU175" s="6"/>
      <c r="GV175" s="6"/>
      <c r="GW175" s="6"/>
      <c r="GX175" s="6"/>
      <c r="GY175" s="6"/>
      <c r="GZ175" s="6"/>
      <c r="HA175" s="6"/>
      <c r="HB175" s="6"/>
      <c r="HC175" s="6"/>
      <c r="HD175" s="6"/>
      <c r="HE175" s="6"/>
      <c r="HF175" s="6"/>
      <c r="HG175" s="6"/>
      <c r="HH175" s="6"/>
      <c r="HI175" s="6"/>
      <c r="HJ175" s="6"/>
      <c r="HK175" s="6"/>
      <c r="HL175" s="6"/>
      <c r="HM175" s="6"/>
      <c r="HN175" s="6"/>
      <c r="HO175" s="6"/>
      <c r="HP175" s="6"/>
      <c r="HQ175" s="6"/>
      <c r="HR175" s="6"/>
      <c r="HS175" s="6"/>
      <c r="HT175" s="6"/>
      <c r="HU175" s="6"/>
      <c r="HV175" s="6"/>
      <c r="HW175" s="6"/>
      <c r="HX175" s="6"/>
      <c r="HY175" s="6"/>
      <c r="HZ175" s="6"/>
      <c r="IA175" s="6"/>
      <c r="IB175" s="6"/>
      <c r="IC175" s="6"/>
      <c r="ID175" s="6"/>
      <c r="IE175" s="6"/>
      <c r="IF175" s="6"/>
      <c r="IG175" s="6"/>
      <c r="IH175" s="6"/>
      <c r="II175" s="6"/>
      <c r="IJ175" s="6"/>
      <c r="IK175" s="6"/>
      <c r="IL175" s="6"/>
    </row>
    <row r="176" spans="1:246" x14ac:dyDescent="0.25">
      <c r="A176" s="17">
        <f t="shared" si="2"/>
        <v>42051</v>
      </c>
      <c r="B176" s="31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6"/>
      <c r="CG176" s="6"/>
      <c r="CH176" s="6"/>
      <c r="CI176" s="6"/>
      <c r="CJ176" s="6"/>
      <c r="CK176" s="6"/>
      <c r="CL176" s="6"/>
      <c r="CM176" s="6"/>
      <c r="CN176" s="6"/>
      <c r="CO176" s="6"/>
      <c r="CP176" s="6"/>
      <c r="CQ176" s="6"/>
      <c r="CR176" s="6"/>
      <c r="CS176" s="6"/>
      <c r="CT176" s="6"/>
      <c r="CU176" s="6"/>
      <c r="CV176" s="6"/>
      <c r="CW176" s="6"/>
      <c r="CX176" s="6"/>
      <c r="CY176" s="6"/>
      <c r="CZ176" s="6"/>
      <c r="DA176" s="6"/>
      <c r="DB176" s="6"/>
      <c r="DC176" s="6"/>
      <c r="DD176" s="6"/>
      <c r="DE176" s="6"/>
      <c r="DF176" s="6"/>
      <c r="DG176" s="6"/>
      <c r="DH176" s="6"/>
      <c r="DI176" s="6"/>
      <c r="DJ176" s="6"/>
      <c r="DK176" s="6"/>
      <c r="DL176" s="6"/>
      <c r="DM176" s="6"/>
      <c r="DN176" s="6"/>
      <c r="DO176" s="6"/>
      <c r="DP176" s="6"/>
      <c r="DQ176" s="6"/>
      <c r="DR176" s="6"/>
      <c r="DS176" s="6"/>
      <c r="DT176" s="6"/>
      <c r="DU176" s="6"/>
      <c r="DV176" s="6"/>
      <c r="DW176" s="6"/>
      <c r="DX176" s="6"/>
      <c r="DY176" s="6"/>
      <c r="DZ176" s="6"/>
      <c r="EA176" s="6"/>
      <c r="EB176" s="6"/>
      <c r="EC176" s="6"/>
      <c r="ED176" s="6"/>
      <c r="EE176" s="6"/>
      <c r="EF176" s="6"/>
      <c r="EG176" s="6"/>
      <c r="EH176" s="6"/>
      <c r="EI176" s="6"/>
      <c r="EJ176" s="6"/>
      <c r="EK176" s="6"/>
      <c r="EL176" s="6"/>
      <c r="EM176" s="6"/>
      <c r="EN176" s="6"/>
      <c r="EO176" s="6"/>
      <c r="EP176" s="6"/>
      <c r="EQ176" s="6"/>
      <c r="ER176" s="6"/>
      <c r="ES176" s="6"/>
      <c r="ET176" s="6"/>
      <c r="EU176" s="6"/>
      <c r="EV176" s="6"/>
      <c r="EW176" s="6"/>
      <c r="EX176" s="6"/>
      <c r="EY176" s="6"/>
      <c r="EZ176" s="6"/>
      <c r="FA176" s="6"/>
      <c r="FB176" s="6"/>
      <c r="FC176" s="6"/>
      <c r="FD176" s="6"/>
      <c r="FE176" s="6"/>
      <c r="FF176" s="6"/>
      <c r="FG176" s="6"/>
      <c r="FH176" s="6"/>
      <c r="FI176" s="6"/>
      <c r="FJ176" s="6"/>
      <c r="FK176" s="6"/>
      <c r="FL176" s="6"/>
      <c r="FM176" s="6"/>
      <c r="FN176" s="6"/>
      <c r="FO176" s="6"/>
      <c r="FP176" s="6"/>
      <c r="FQ176" s="6"/>
      <c r="FR176" s="6"/>
      <c r="FS176" s="6"/>
      <c r="FT176" s="6"/>
      <c r="FU176" s="6"/>
      <c r="FV176" s="6"/>
      <c r="FW176" s="6"/>
      <c r="FX176" s="6"/>
      <c r="FY176" s="6"/>
      <c r="FZ176" s="6"/>
      <c r="GA176" s="6"/>
      <c r="GB176" s="6"/>
      <c r="GC176" s="6"/>
      <c r="GD176" s="6"/>
      <c r="GE176" s="6"/>
      <c r="GF176" s="6"/>
      <c r="GG176" s="6"/>
      <c r="GH176" s="6"/>
      <c r="GI176" s="6"/>
      <c r="GJ176" s="6"/>
      <c r="GK176" s="6"/>
      <c r="GL176" s="6"/>
      <c r="GM176" s="6"/>
      <c r="GN176" s="6"/>
      <c r="GO176" s="6"/>
      <c r="GP176" s="6"/>
      <c r="GQ176" s="6"/>
      <c r="GR176" s="6"/>
      <c r="GS176" s="6"/>
      <c r="GT176" s="6"/>
      <c r="GU176" s="6"/>
      <c r="GV176" s="6"/>
      <c r="GW176" s="6"/>
      <c r="GX176" s="6"/>
      <c r="GY176" s="6"/>
      <c r="GZ176" s="6"/>
      <c r="HA176" s="6"/>
      <c r="HB176" s="6"/>
      <c r="HC176" s="6"/>
      <c r="HD176" s="6"/>
      <c r="HE176" s="6"/>
      <c r="HF176" s="6"/>
      <c r="HG176" s="6"/>
      <c r="HH176" s="6"/>
      <c r="HI176" s="6"/>
      <c r="HJ176" s="6"/>
      <c r="HK176" s="6"/>
      <c r="HL176" s="6"/>
      <c r="HM176" s="6"/>
      <c r="HN176" s="6"/>
      <c r="HO176" s="6"/>
      <c r="HP176" s="6"/>
      <c r="HQ176" s="6"/>
      <c r="HR176" s="6"/>
      <c r="HS176" s="6"/>
      <c r="HT176" s="6"/>
      <c r="HU176" s="6"/>
      <c r="HV176" s="6"/>
      <c r="HW176" s="6"/>
      <c r="HX176" s="6"/>
      <c r="HY176" s="6"/>
      <c r="HZ176" s="6"/>
      <c r="IA176" s="6"/>
      <c r="IB176" s="6"/>
      <c r="IC176" s="6"/>
      <c r="ID176" s="6"/>
      <c r="IE176" s="6"/>
      <c r="IF176" s="6"/>
      <c r="IG176" s="6"/>
      <c r="IH176" s="6"/>
      <c r="II176" s="6"/>
      <c r="IJ176" s="6"/>
      <c r="IK176" s="6"/>
      <c r="IL176" s="6"/>
    </row>
    <row r="177" spans="1:246" x14ac:dyDescent="0.25">
      <c r="A177" s="17">
        <f t="shared" si="2"/>
        <v>42052</v>
      </c>
      <c r="B177" s="31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6"/>
      <c r="CG177" s="6"/>
      <c r="CH177" s="6"/>
      <c r="CI177" s="6"/>
      <c r="CJ177" s="6"/>
      <c r="CK177" s="6"/>
      <c r="CL177" s="6"/>
      <c r="CM177" s="6"/>
      <c r="CN177" s="6"/>
      <c r="CO177" s="6"/>
      <c r="CP177" s="6"/>
      <c r="CQ177" s="6"/>
      <c r="CR177" s="6"/>
      <c r="CS177" s="6"/>
      <c r="CT177" s="6"/>
      <c r="CU177" s="6"/>
      <c r="CV177" s="6"/>
      <c r="CW177" s="6"/>
      <c r="CX177" s="6"/>
      <c r="CY177" s="6"/>
      <c r="CZ177" s="6"/>
      <c r="DA177" s="6"/>
      <c r="DB177" s="6"/>
      <c r="DC177" s="6"/>
      <c r="DD177" s="6"/>
      <c r="DE177" s="6"/>
      <c r="DF177" s="6"/>
      <c r="DG177" s="6"/>
      <c r="DH177" s="6"/>
      <c r="DI177" s="6"/>
      <c r="DJ177" s="6"/>
      <c r="DK177" s="6"/>
      <c r="DL177" s="6"/>
      <c r="DM177" s="6"/>
      <c r="DN177" s="6"/>
      <c r="DO177" s="6"/>
      <c r="DP177" s="6"/>
      <c r="DQ177" s="6"/>
      <c r="DR177" s="6"/>
      <c r="DS177" s="6"/>
      <c r="DT177" s="6"/>
      <c r="DU177" s="6"/>
      <c r="DV177" s="6"/>
      <c r="DW177" s="6"/>
      <c r="DX177" s="6"/>
      <c r="DY177" s="6"/>
      <c r="DZ177" s="6"/>
      <c r="EA177" s="6"/>
      <c r="EB177" s="6"/>
      <c r="EC177" s="6"/>
      <c r="ED177" s="6"/>
      <c r="EE177" s="6"/>
      <c r="EF177" s="6"/>
      <c r="EG177" s="6"/>
      <c r="EH177" s="6"/>
      <c r="EI177" s="6"/>
      <c r="EJ177" s="6"/>
      <c r="EK177" s="6"/>
      <c r="EL177" s="6"/>
      <c r="EM177" s="6"/>
      <c r="EN177" s="6"/>
      <c r="EO177" s="6"/>
      <c r="EP177" s="6"/>
      <c r="EQ177" s="6"/>
      <c r="ER177" s="6"/>
      <c r="ES177" s="6"/>
      <c r="ET177" s="6"/>
      <c r="EU177" s="6"/>
      <c r="EV177" s="6"/>
      <c r="EW177" s="6"/>
      <c r="EX177" s="6"/>
      <c r="EY177" s="6"/>
      <c r="EZ177" s="6"/>
      <c r="FA177" s="6"/>
      <c r="FB177" s="6"/>
      <c r="FC177" s="6"/>
      <c r="FD177" s="6"/>
      <c r="FE177" s="6"/>
      <c r="FF177" s="6"/>
      <c r="FG177" s="6"/>
      <c r="FH177" s="6"/>
      <c r="FI177" s="6"/>
      <c r="FJ177" s="6"/>
      <c r="FK177" s="6"/>
      <c r="FL177" s="6"/>
      <c r="FM177" s="6"/>
      <c r="FN177" s="6"/>
      <c r="FO177" s="6"/>
      <c r="FP177" s="6"/>
      <c r="FQ177" s="6"/>
      <c r="FR177" s="6"/>
      <c r="FS177" s="6"/>
      <c r="FT177" s="6"/>
      <c r="FU177" s="6"/>
      <c r="FV177" s="6"/>
      <c r="FW177" s="6"/>
      <c r="FX177" s="6"/>
      <c r="FY177" s="6"/>
      <c r="FZ177" s="6"/>
      <c r="GA177" s="6"/>
      <c r="GB177" s="6"/>
      <c r="GC177" s="6"/>
      <c r="GD177" s="6"/>
      <c r="GE177" s="6"/>
      <c r="GF177" s="6"/>
      <c r="GG177" s="6"/>
      <c r="GH177" s="6"/>
      <c r="GI177" s="6"/>
      <c r="GJ177" s="6"/>
      <c r="GK177" s="6"/>
      <c r="GL177" s="6"/>
      <c r="GM177" s="6"/>
      <c r="GN177" s="6"/>
      <c r="GO177" s="6"/>
      <c r="GP177" s="6"/>
      <c r="GQ177" s="6"/>
      <c r="GR177" s="6"/>
      <c r="GS177" s="6"/>
      <c r="GT177" s="6"/>
      <c r="GU177" s="6"/>
      <c r="GV177" s="6"/>
      <c r="GW177" s="6"/>
      <c r="GX177" s="6"/>
      <c r="GY177" s="6"/>
      <c r="GZ177" s="6"/>
      <c r="HA177" s="6"/>
      <c r="HB177" s="6"/>
      <c r="HC177" s="6"/>
      <c r="HD177" s="6"/>
      <c r="HE177" s="6"/>
      <c r="HF177" s="6"/>
      <c r="HG177" s="6"/>
      <c r="HH177" s="6"/>
      <c r="HI177" s="6"/>
      <c r="HJ177" s="6"/>
      <c r="HK177" s="6"/>
      <c r="HL177" s="6"/>
      <c r="HM177" s="6"/>
      <c r="HN177" s="6"/>
      <c r="HO177" s="6"/>
      <c r="HP177" s="6"/>
      <c r="HQ177" s="6"/>
      <c r="HR177" s="6"/>
      <c r="HS177" s="6"/>
      <c r="HT177" s="6"/>
      <c r="HU177" s="6"/>
      <c r="HV177" s="6"/>
      <c r="HW177" s="6"/>
      <c r="HX177" s="6"/>
      <c r="HY177" s="6"/>
      <c r="HZ177" s="6"/>
      <c r="IA177" s="6"/>
      <c r="IB177" s="6"/>
      <c r="IC177" s="6"/>
      <c r="ID177" s="6"/>
      <c r="IE177" s="6"/>
      <c r="IF177" s="6"/>
      <c r="IG177" s="6"/>
      <c r="IH177" s="6"/>
      <c r="II177" s="6"/>
      <c r="IJ177" s="6"/>
      <c r="IK177" s="6"/>
      <c r="IL177" s="6"/>
    </row>
    <row r="178" spans="1:246" x14ac:dyDescent="0.25">
      <c r="A178" s="17">
        <f t="shared" si="2"/>
        <v>42053</v>
      </c>
      <c r="B178" s="31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6"/>
      <c r="CG178" s="6"/>
      <c r="CH178" s="6"/>
      <c r="CI178" s="6"/>
      <c r="CJ178" s="6"/>
      <c r="CK178" s="6"/>
      <c r="CL178" s="6"/>
      <c r="CM178" s="6"/>
      <c r="CN178" s="6"/>
      <c r="CO178" s="6"/>
      <c r="CP178" s="6"/>
      <c r="CQ178" s="6"/>
      <c r="CR178" s="6"/>
      <c r="CS178" s="6"/>
      <c r="CT178" s="6"/>
      <c r="CU178" s="6"/>
      <c r="CV178" s="6"/>
      <c r="CW178" s="6"/>
      <c r="CX178" s="6"/>
      <c r="CY178" s="6"/>
      <c r="CZ178" s="6"/>
      <c r="DA178" s="6"/>
      <c r="DB178" s="6"/>
      <c r="DC178" s="6"/>
      <c r="DD178" s="6"/>
      <c r="DE178" s="6"/>
      <c r="DF178" s="6"/>
      <c r="DG178" s="6"/>
      <c r="DH178" s="6"/>
      <c r="DI178" s="6"/>
      <c r="DJ178" s="6"/>
      <c r="DK178" s="6"/>
      <c r="DL178" s="6"/>
      <c r="DM178" s="6"/>
      <c r="DN178" s="6"/>
      <c r="DO178" s="6"/>
      <c r="DP178" s="6"/>
      <c r="DQ178" s="6"/>
      <c r="DR178" s="6"/>
      <c r="DS178" s="6"/>
      <c r="DT178" s="6"/>
      <c r="DU178" s="6"/>
      <c r="DV178" s="6"/>
      <c r="DW178" s="6"/>
      <c r="DX178" s="6"/>
      <c r="DY178" s="6"/>
      <c r="DZ178" s="6"/>
      <c r="EA178" s="6"/>
      <c r="EB178" s="6"/>
      <c r="EC178" s="6"/>
      <c r="ED178" s="6"/>
      <c r="EE178" s="6"/>
      <c r="EF178" s="6"/>
      <c r="EG178" s="6"/>
      <c r="EH178" s="6"/>
      <c r="EI178" s="6"/>
      <c r="EJ178" s="6"/>
      <c r="EK178" s="6"/>
      <c r="EL178" s="6"/>
      <c r="EM178" s="6"/>
      <c r="EN178" s="6"/>
      <c r="EO178" s="6"/>
      <c r="EP178" s="6"/>
      <c r="EQ178" s="6"/>
      <c r="ER178" s="6"/>
      <c r="ES178" s="6"/>
      <c r="ET178" s="6"/>
      <c r="EU178" s="6"/>
      <c r="EV178" s="6"/>
      <c r="EW178" s="6"/>
      <c r="EX178" s="6"/>
      <c r="EY178" s="6"/>
      <c r="EZ178" s="6"/>
      <c r="FA178" s="6"/>
      <c r="FB178" s="6"/>
      <c r="FC178" s="6"/>
      <c r="FD178" s="6"/>
      <c r="FE178" s="6"/>
      <c r="FF178" s="6"/>
      <c r="FG178" s="6"/>
      <c r="FH178" s="6"/>
      <c r="FI178" s="6"/>
      <c r="FJ178" s="6"/>
      <c r="FK178" s="6"/>
      <c r="FL178" s="6"/>
      <c r="FM178" s="6"/>
      <c r="FN178" s="6"/>
      <c r="FO178" s="6"/>
      <c r="FP178" s="6"/>
      <c r="FQ178" s="6"/>
      <c r="FR178" s="6"/>
      <c r="FS178" s="6"/>
      <c r="FT178" s="6"/>
      <c r="FU178" s="6"/>
      <c r="FV178" s="6"/>
      <c r="FW178" s="6"/>
      <c r="FX178" s="6"/>
      <c r="FY178" s="6"/>
      <c r="FZ178" s="6"/>
      <c r="GA178" s="6"/>
      <c r="GB178" s="6"/>
      <c r="GC178" s="6"/>
      <c r="GD178" s="6"/>
      <c r="GE178" s="6"/>
      <c r="GF178" s="6"/>
      <c r="GG178" s="6"/>
      <c r="GH178" s="6"/>
      <c r="GI178" s="6"/>
      <c r="GJ178" s="6"/>
      <c r="GK178" s="6"/>
      <c r="GL178" s="6"/>
      <c r="GM178" s="6"/>
      <c r="GN178" s="6"/>
      <c r="GO178" s="6"/>
      <c r="GP178" s="6"/>
      <c r="GQ178" s="6"/>
      <c r="GR178" s="6"/>
      <c r="GS178" s="6"/>
      <c r="GT178" s="6"/>
      <c r="GU178" s="6"/>
      <c r="GV178" s="6"/>
      <c r="GW178" s="6"/>
      <c r="GX178" s="6"/>
      <c r="GY178" s="6"/>
      <c r="GZ178" s="6"/>
      <c r="HA178" s="6"/>
      <c r="HB178" s="6"/>
      <c r="HC178" s="6"/>
      <c r="HD178" s="6"/>
      <c r="HE178" s="6"/>
      <c r="HF178" s="6"/>
      <c r="HG178" s="6"/>
      <c r="HH178" s="6"/>
      <c r="HI178" s="6"/>
      <c r="HJ178" s="6"/>
      <c r="HK178" s="6"/>
      <c r="HL178" s="6"/>
      <c r="HM178" s="6"/>
      <c r="HN178" s="6"/>
      <c r="HO178" s="6"/>
      <c r="HP178" s="6"/>
      <c r="HQ178" s="6"/>
      <c r="HR178" s="6"/>
      <c r="HS178" s="6"/>
      <c r="HT178" s="6"/>
      <c r="HU178" s="6"/>
      <c r="HV178" s="6"/>
      <c r="HW178" s="6"/>
      <c r="HX178" s="6"/>
      <c r="HY178" s="6"/>
      <c r="HZ178" s="6"/>
      <c r="IA178" s="6"/>
      <c r="IB178" s="6"/>
      <c r="IC178" s="6"/>
      <c r="ID178" s="6"/>
      <c r="IE178" s="6"/>
      <c r="IF178" s="6"/>
      <c r="IG178" s="6"/>
      <c r="IH178" s="6"/>
      <c r="II178" s="6"/>
      <c r="IJ178" s="6"/>
      <c r="IK178" s="6"/>
      <c r="IL178" s="6"/>
    </row>
    <row r="179" spans="1:246" x14ac:dyDescent="0.25">
      <c r="A179" s="17">
        <f t="shared" si="2"/>
        <v>42054</v>
      </c>
      <c r="B179" s="31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6"/>
      <c r="CG179" s="6"/>
      <c r="CH179" s="6"/>
      <c r="CI179" s="6"/>
      <c r="CJ179" s="6"/>
      <c r="CK179" s="6"/>
      <c r="CL179" s="6"/>
      <c r="CM179" s="6"/>
      <c r="CN179" s="6"/>
      <c r="CO179" s="6"/>
      <c r="CP179" s="6"/>
      <c r="CQ179" s="6"/>
      <c r="CR179" s="6"/>
      <c r="CS179" s="6"/>
      <c r="CT179" s="6"/>
      <c r="CU179" s="6"/>
      <c r="CV179" s="6"/>
      <c r="CW179" s="6"/>
      <c r="CX179" s="6"/>
      <c r="CY179" s="6"/>
      <c r="CZ179" s="6"/>
      <c r="DA179" s="6"/>
      <c r="DB179" s="6"/>
      <c r="DC179" s="6"/>
      <c r="DD179" s="6"/>
      <c r="DE179" s="6"/>
      <c r="DF179" s="6"/>
      <c r="DG179" s="6"/>
      <c r="DH179" s="6"/>
      <c r="DI179" s="6"/>
      <c r="DJ179" s="6"/>
      <c r="DK179" s="6"/>
      <c r="DL179" s="6"/>
      <c r="DM179" s="6"/>
      <c r="DN179" s="6"/>
      <c r="DO179" s="6"/>
      <c r="DP179" s="6"/>
      <c r="DQ179" s="6"/>
      <c r="DR179" s="6"/>
      <c r="DS179" s="6"/>
      <c r="DT179" s="6"/>
      <c r="DU179" s="6"/>
      <c r="DV179" s="6"/>
      <c r="DW179" s="6"/>
      <c r="DX179" s="6"/>
      <c r="DY179" s="6"/>
      <c r="DZ179" s="6"/>
      <c r="EA179" s="6"/>
      <c r="EB179" s="6"/>
      <c r="EC179" s="6"/>
      <c r="ED179" s="6"/>
      <c r="EE179" s="6"/>
      <c r="EF179" s="6"/>
      <c r="EG179" s="6"/>
      <c r="EH179" s="6"/>
      <c r="EI179" s="6"/>
      <c r="EJ179" s="6"/>
      <c r="EK179" s="6"/>
      <c r="EL179" s="6"/>
      <c r="EM179" s="6"/>
      <c r="EN179" s="6"/>
      <c r="EO179" s="6"/>
      <c r="EP179" s="6"/>
      <c r="EQ179" s="6"/>
      <c r="ER179" s="6"/>
      <c r="ES179" s="6"/>
      <c r="ET179" s="6"/>
      <c r="EU179" s="6"/>
      <c r="EV179" s="6"/>
      <c r="EW179" s="6"/>
      <c r="EX179" s="6"/>
      <c r="EY179" s="6"/>
      <c r="EZ179" s="6"/>
      <c r="FA179" s="6"/>
      <c r="FB179" s="6"/>
      <c r="FC179" s="6"/>
      <c r="FD179" s="6"/>
      <c r="FE179" s="6"/>
      <c r="FF179" s="6"/>
      <c r="FG179" s="6"/>
      <c r="FH179" s="6"/>
      <c r="FI179" s="6"/>
      <c r="FJ179" s="6"/>
      <c r="FK179" s="6"/>
      <c r="FL179" s="6"/>
      <c r="FM179" s="6"/>
      <c r="FN179" s="6"/>
      <c r="FO179" s="6"/>
      <c r="FP179" s="6"/>
      <c r="FQ179" s="6"/>
      <c r="FR179" s="6"/>
      <c r="FS179" s="6"/>
      <c r="FT179" s="6"/>
      <c r="FU179" s="6"/>
      <c r="FV179" s="6"/>
      <c r="FW179" s="6"/>
      <c r="FX179" s="6"/>
      <c r="FY179" s="6"/>
      <c r="FZ179" s="6"/>
      <c r="GA179" s="6"/>
      <c r="GB179" s="6"/>
      <c r="GC179" s="6"/>
      <c r="GD179" s="6"/>
      <c r="GE179" s="6"/>
      <c r="GF179" s="6"/>
      <c r="GG179" s="6"/>
      <c r="GH179" s="6"/>
      <c r="GI179" s="6"/>
      <c r="GJ179" s="6"/>
      <c r="GK179" s="6"/>
      <c r="GL179" s="6"/>
      <c r="GM179" s="6"/>
      <c r="GN179" s="6"/>
      <c r="GO179" s="6"/>
      <c r="GP179" s="6"/>
      <c r="GQ179" s="6"/>
      <c r="GR179" s="6"/>
      <c r="GS179" s="6"/>
      <c r="GT179" s="6"/>
      <c r="GU179" s="6"/>
      <c r="GV179" s="6"/>
      <c r="GW179" s="6"/>
      <c r="GX179" s="6"/>
      <c r="GY179" s="6"/>
      <c r="GZ179" s="6"/>
      <c r="HA179" s="6"/>
      <c r="HB179" s="6"/>
      <c r="HC179" s="6"/>
      <c r="HD179" s="6"/>
      <c r="HE179" s="6"/>
      <c r="HF179" s="6"/>
      <c r="HG179" s="6"/>
      <c r="HH179" s="6"/>
      <c r="HI179" s="6"/>
      <c r="HJ179" s="6"/>
      <c r="HK179" s="6"/>
      <c r="HL179" s="6"/>
      <c r="HM179" s="6"/>
      <c r="HN179" s="6"/>
      <c r="HO179" s="6"/>
      <c r="HP179" s="6"/>
      <c r="HQ179" s="6"/>
      <c r="HR179" s="6"/>
      <c r="HS179" s="6"/>
      <c r="HT179" s="6"/>
      <c r="HU179" s="6"/>
      <c r="HV179" s="6"/>
      <c r="HW179" s="6"/>
      <c r="HX179" s="6"/>
      <c r="HY179" s="6"/>
      <c r="HZ179" s="6"/>
      <c r="IA179" s="6"/>
      <c r="IB179" s="6"/>
      <c r="IC179" s="6"/>
      <c r="ID179" s="6"/>
      <c r="IE179" s="6"/>
      <c r="IF179" s="6"/>
      <c r="IG179" s="6"/>
      <c r="IH179" s="6"/>
      <c r="II179" s="6"/>
      <c r="IJ179" s="6"/>
      <c r="IK179" s="6"/>
      <c r="IL179" s="6"/>
    </row>
    <row r="180" spans="1:246" x14ac:dyDescent="0.25">
      <c r="A180" s="17">
        <f t="shared" si="2"/>
        <v>42055</v>
      </c>
      <c r="B180" s="31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6"/>
      <c r="CG180" s="6"/>
      <c r="CH180" s="6"/>
      <c r="CI180" s="6"/>
      <c r="CJ180" s="6"/>
      <c r="CK180" s="6"/>
      <c r="CL180" s="6"/>
      <c r="CM180" s="6"/>
      <c r="CN180" s="6"/>
      <c r="CO180" s="6"/>
      <c r="CP180" s="6"/>
      <c r="CQ180" s="6"/>
      <c r="CR180" s="6"/>
      <c r="CS180" s="6"/>
      <c r="CT180" s="6"/>
      <c r="CU180" s="6"/>
      <c r="CV180" s="6"/>
      <c r="CW180" s="6"/>
      <c r="CX180" s="6"/>
      <c r="CY180" s="6"/>
      <c r="CZ180" s="6"/>
      <c r="DA180" s="6"/>
      <c r="DB180" s="6"/>
      <c r="DC180" s="6"/>
      <c r="DD180" s="6"/>
      <c r="DE180" s="6"/>
      <c r="DF180" s="6"/>
      <c r="DG180" s="6"/>
      <c r="DH180" s="6"/>
      <c r="DI180" s="6"/>
      <c r="DJ180" s="6"/>
      <c r="DK180" s="6"/>
      <c r="DL180" s="6"/>
      <c r="DM180" s="6"/>
      <c r="DN180" s="6"/>
      <c r="DO180" s="6"/>
      <c r="DP180" s="6"/>
      <c r="DQ180" s="6"/>
      <c r="DR180" s="6"/>
      <c r="DS180" s="6"/>
      <c r="DT180" s="6"/>
      <c r="DU180" s="6"/>
      <c r="DV180" s="6"/>
      <c r="DW180" s="6"/>
      <c r="DX180" s="6"/>
      <c r="DY180" s="6"/>
      <c r="DZ180" s="6"/>
      <c r="EA180" s="6"/>
      <c r="EB180" s="6"/>
      <c r="EC180" s="6"/>
      <c r="ED180" s="6"/>
      <c r="EE180" s="6"/>
      <c r="EF180" s="6"/>
      <c r="EG180" s="6"/>
      <c r="EH180" s="6"/>
      <c r="EI180" s="6"/>
      <c r="EJ180" s="6"/>
      <c r="EK180" s="6"/>
      <c r="EL180" s="6"/>
      <c r="EM180" s="6"/>
      <c r="EN180" s="6"/>
      <c r="EO180" s="6"/>
      <c r="EP180" s="6"/>
      <c r="EQ180" s="6"/>
      <c r="ER180" s="6"/>
      <c r="ES180" s="6"/>
      <c r="ET180" s="6"/>
      <c r="EU180" s="6"/>
      <c r="EV180" s="6"/>
      <c r="EW180" s="6"/>
      <c r="EX180" s="6"/>
      <c r="EY180" s="6"/>
      <c r="EZ180" s="6"/>
      <c r="FA180" s="6"/>
      <c r="FB180" s="6"/>
      <c r="FC180" s="6"/>
      <c r="FD180" s="6"/>
      <c r="FE180" s="6"/>
      <c r="FF180" s="6"/>
      <c r="FG180" s="6"/>
      <c r="FH180" s="6"/>
      <c r="FI180" s="6"/>
      <c r="FJ180" s="6"/>
      <c r="FK180" s="6"/>
      <c r="FL180" s="6"/>
      <c r="FM180" s="6"/>
      <c r="FN180" s="6"/>
      <c r="FO180" s="6"/>
      <c r="FP180" s="6"/>
      <c r="FQ180" s="6"/>
      <c r="FR180" s="6"/>
      <c r="FS180" s="6"/>
      <c r="FT180" s="6"/>
      <c r="FU180" s="6"/>
      <c r="FV180" s="6"/>
      <c r="FW180" s="6"/>
      <c r="FX180" s="6"/>
      <c r="FY180" s="6"/>
      <c r="FZ180" s="6"/>
      <c r="GA180" s="6"/>
      <c r="GB180" s="6"/>
      <c r="GC180" s="6"/>
      <c r="GD180" s="6"/>
      <c r="GE180" s="6"/>
      <c r="GF180" s="6"/>
      <c r="GG180" s="6"/>
      <c r="GH180" s="6"/>
      <c r="GI180" s="6"/>
      <c r="GJ180" s="6"/>
      <c r="GK180" s="6"/>
      <c r="GL180" s="6"/>
      <c r="GM180" s="6"/>
      <c r="GN180" s="6"/>
      <c r="GO180" s="6"/>
      <c r="GP180" s="6"/>
      <c r="GQ180" s="6"/>
      <c r="GR180" s="6"/>
      <c r="GS180" s="6"/>
      <c r="GT180" s="6"/>
      <c r="GU180" s="6"/>
      <c r="GV180" s="6"/>
      <c r="GW180" s="6"/>
      <c r="GX180" s="6"/>
      <c r="GY180" s="6"/>
      <c r="GZ180" s="6"/>
      <c r="HA180" s="6"/>
      <c r="HB180" s="6"/>
      <c r="HC180" s="6"/>
      <c r="HD180" s="6"/>
      <c r="HE180" s="6"/>
      <c r="HF180" s="6"/>
      <c r="HG180" s="6"/>
      <c r="HH180" s="6"/>
      <c r="HI180" s="6"/>
      <c r="HJ180" s="6"/>
      <c r="HK180" s="6"/>
      <c r="HL180" s="6"/>
      <c r="HM180" s="6"/>
      <c r="HN180" s="6"/>
      <c r="HO180" s="6"/>
      <c r="HP180" s="6"/>
      <c r="HQ180" s="6"/>
      <c r="HR180" s="6"/>
      <c r="HS180" s="6"/>
      <c r="HT180" s="6"/>
      <c r="HU180" s="6"/>
      <c r="HV180" s="6"/>
      <c r="HW180" s="6"/>
      <c r="HX180" s="6"/>
      <c r="HY180" s="6"/>
      <c r="HZ180" s="6"/>
      <c r="IA180" s="6"/>
      <c r="IB180" s="6"/>
      <c r="IC180" s="6"/>
      <c r="ID180" s="6"/>
      <c r="IE180" s="6"/>
      <c r="IF180" s="6"/>
      <c r="IG180" s="6"/>
      <c r="IH180" s="6"/>
      <c r="II180" s="6"/>
      <c r="IJ180" s="6"/>
      <c r="IK180" s="6"/>
      <c r="IL180" s="6"/>
    </row>
    <row r="181" spans="1:246" x14ac:dyDescent="0.25">
      <c r="A181" s="17">
        <f t="shared" si="2"/>
        <v>42056</v>
      </c>
      <c r="B181" s="31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  <c r="CG181" s="6"/>
      <c r="CH181" s="6"/>
      <c r="CI181" s="6"/>
      <c r="CJ181" s="6"/>
      <c r="CK181" s="6"/>
      <c r="CL181" s="6"/>
      <c r="CM181" s="6"/>
      <c r="CN181" s="6"/>
      <c r="CO181" s="6"/>
      <c r="CP181" s="6"/>
      <c r="CQ181" s="6"/>
      <c r="CR181" s="6"/>
      <c r="CS181" s="6"/>
      <c r="CT181" s="6"/>
      <c r="CU181" s="6"/>
      <c r="CV181" s="6"/>
      <c r="CW181" s="6"/>
      <c r="CX181" s="6"/>
      <c r="CY181" s="6"/>
      <c r="CZ181" s="6"/>
      <c r="DA181" s="6"/>
      <c r="DB181" s="6"/>
      <c r="DC181" s="6"/>
      <c r="DD181" s="6"/>
      <c r="DE181" s="6"/>
      <c r="DF181" s="6"/>
      <c r="DG181" s="6"/>
      <c r="DH181" s="6"/>
      <c r="DI181" s="6"/>
      <c r="DJ181" s="6"/>
      <c r="DK181" s="6"/>
      <c r="DL181" s="6"/>
      <c r="DM181" s="6"/>
      <c r="DN181" s="6"/>
      <c r="DO181" s="6"/>
      <c r="DP181" s="6"/>
      <c r="DQ181" s="6"/>
      <c r="DR181" s="6"/>
      <c r="DS181" s="6"/>
      <c r="DT181" s="6"/>
      <c r="DU181" s="6"/>
      <c r="DV181" s="6"/>
      <c r="DW181" s="6"/>
      <c r="DX181" s="6"/>
      <c r="DY181" s="6"/>
      <c r="DZ181" s="6"/>
      <c r="EA181" s="6"/>
      <c r="EB181" s="6"/>
      <c r="EC181" s="6"/>
      <c r="ED181" s="6"/>
      <c r="EE181" s="6"/>
      <c r="EF181" s="6"/>
      <c r="EG181" s="6"/>
      <c r="EH181" s="6"/>
      <c r="EI181" s="6"/>
      <c r="EJ181" s="6"/>
      <c r="EK181" s="6"/>
      <c r="EL181" s="6"/>
      <c r="EM181" s="6"/>
      <c r="EN181" s="6"/>
      <c r="EO181" s="6"/>
      <c r="EP181" s="6"/>
      <c r="EQ181" s="6"/>
      <c r="ER181" s="6"/>
      <c r="ES181" s="6"/>
      <c r="ET181" s="6"/>
      <c r="EU181" s="6"/>
      <c r="EV181" s="6"/>
      <c r="EW181" s="6"/>
      <c r="EX181" s="6"/>
      <c r="EY181" s="6"/>
      <c r="EZ181" s="6"/>
      <c r="FA181" s="6"/>
      <c r="FB181" s="6"/>
      <c r="FC181" s="6"/>
      <c r="FD181" s="6"/>
      <c r="FE181" s="6"/>
      <c r="FF181" s="6"/>
      <c r="FG181" s="6"/>
      <c r="FH181" s="6"/>
      <c r="FI181" s="6"/>
      <c r="FJ181" s="6"/>
      <c r="FK181" s="6"/>
      <c r="FL181" s="6"/>
      <c r="FM181" s="6"/>
      <c r="FN181" s="6"/>
      <c r="FO181" s="6"/>
      <c r="FP181" s="6"/>
      <c r="FQ181" s="6"/>
      <c r="FR181" s="6"/>
      <c r="FS181" s="6"/>
      <c r="FT181" s="6"/>
      <c r="FU181" s="6"/>
      <c r="FV181" s="6"/>
      <c r="FW181" s="6"/>
      <c r="FX181" s="6"/>
      <c r="FY181" s="6"/>
      <c r="FZ181" s="6"/>
      <c r="GA181" s="6"/>
      <c r="GB181" s="6"/>
      <c r="GC181" s="6"/>
      <c r="GD181" s="6"/>
      <c r="GE181" s="6"/>
      <c r="GF181" s="6"/>
      <c r="GG181" s="6"/>
      <c r="GH181" s="6"/>
      <c r="GI181" s="6"/>
      <c r="GJ181" s="6"/>
      <c r="GK181" s="6"/>
      <c r="GL181" s="6"/>
      <c r="GM181" s="6"/>
      <c r="GN181" s="6"/>
      <c r="GO181" s="6"/>
      <c r="GP181" s="6"/>
      <c r="GQ181" s="6"/>
      <c r="GR181" s="6"/>
      <c r="GS181" s="6"/>
      <c r="GT181" s="6"/>
      <c r="GU181" s="6"/>
      <c r="GV181" s="6"/>
      <c r="GW181" s="6"/>
      <c r="GX181" s="6"/>
      <c r="GY181" s="6"/>
      <c r="GZ181" s="6"/>
      <c r="HA181" s="6"/>
      <c r="HB181" s="6"/>
      <c r="HC181" s="6"/>
      <c r="HD181" s="6"/>
      <c r="HE181" s="6"/>
      <c r="HF181" s="6"/>
      <c r="HG181" s="6"/>
      <c r="HH181" s="6"/>
      <c r="HI181" s="6"/>
      <c r="HJ181" s="6"/>
      <c r="HK181" s="6"/>
      <c r="HL181" s="6"/>
      <c r="HM181" s="6"/>
      <c r="HN181" s="6"/>
      <c r="HO181" s="6"/>
      <c r="HP181" s="6"/>
      <c r="HQ181" s="6"/>
      <c r="HR181" s="6"/>
      <c r="HS181" s="6"/>
      <c r="HT181" s="6"/>
      <c r="HU181" s="6"/>
      <c r="HV181" s="6"/>
      <c r="HW181" s="6"/>
      <c r="HX181" s="6"/>
      <c r="HY181" s="6"/>
      <c r="HZ181" s="6"/>
      <c r="IA181" s="6"/>
      <c r="IB181" s="6"/>
      <c r="IC181" s="6"/>
      <c r="ID181" s="6"/>
      <c r="IE181" s="6"/>
      <c r="IF181" s="6"/>
      <c r="IG181" s="6"/>
      <c r="IH181" s="6"/>
      <c r="II181" s="6"/>
      <c r="IJ181" s="6"/>
      <c r="IK181" s="6"/>
      <c r="IL181" s="6"/>
    </row>
    <row r="182" spans="1:246" x14ac:dyDescent="0.25">
      <c r="A182" s="17">
        <f t="shared" si="2"/>
        <v>42057</v>
      </c>
      <c r="B182" s="31">
        <v>2</v>
      </c>
      <c r="C182" s="6">
        <v>10</v>
      </c>
      <c r="D182" s="6" t="s">
        <v>100</v>
      </c>
      <c r="E182" s="6">
        <v>1</v>
      </c>
      <c r="F182" s="6" t="s">
        <v>100</v>
      </c>
      <c r="G182" s="6">
        <v>0</v>
      </c>
      <c r="H182" s="6">
        <v>3</v>
      </c>
      <c r="I182" s="6">
        <v>4</v>
      </c>
      <c r="J182" s="6" t="s">
        <v>100</v>
      </c>
      <c r="K182" s="6" t="s">
        <v>100</v>
      </c>
      <c r="L182" s="6" t="s">
        <v>100</v>
      </c>
      <c r="M182" s="6">
        <v>10</v>
      </c>
      <c r="N182" s="6">
        <v>14</v>
      </c>
      <c r="O182" s="6" t="s">
        <v>100</v>
      </c>
      <c r="P182" s="6" t="s">
        <v>100</v>
      </c>
      <c r="Q182" s="6" t="s">
        <v>100</v>
      </c>
      <c r="R182" s="6">
        <v>0</v>
      </c>
      <c r="S182" s="6" t="s">
        <v>100</v>
      </c>
      <c r="T182" s="6" t="s">
        <v>100</v>
      </c>
      <c r="U182" s="6"/>
      <c r="V182" s="6" t="s">
        <v>100</v>
      </c>
      <c r="W182" s="6">
        <v>30</v>
      </c>
      <c r="X182" s="6">
        <v>1</v>
      </c>
      <c r="Y182" s="6">
        <v>4</v>
      </c>
      <c r="Z182" s="6">
        <v>12</v>
      </c>
      <c r="AA182" s="6">
        <v>41</v>
      </c>
      <c r="AB182" s="6">
        <v>2</v>
      </c>
      <c r="AC182" s="6">
        <v>6</v>
      </c>
      <c r="AD182" s="6" t="s">
        <v>100</v>
      </c>
      <c r="AE182" s="6">
        <v>5</v>
      </c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6"/>
      <c r="CF182" s="6"/>
      <c r="CG182" s="6"/>
      <c r="CH182" s="6"/>
      <c r="CI182" s="6"/>
      <c r="CJ182" s="6"/>
      <c r="CK182" s="6"/>
      <c r="CL182" s="6"/>
      <c r="CM182" s="6"/>
      <c r="CN182" s="6"/>
      <c r="CO182" s="6"/>
      <c r="CP182" s="6"/>
      <c r="CQ182" s="6"/>
      <c r="CR182" s="6"/>
      <c r="CS182" s="6"/>
      <c r="CT182" s="6"/>
      <c r="CU182" s="6"/>
      <c r="CV182" s="6"/>
      <c r="CW182" s="6"/>
      <c r="CX182" s="6"/>
      <c r="CY182" s="6"/>
      <c r="CZ182" s="6"/>
      <c r="DA182" s="6"/>
      <c r="DB182" s="6"/>
      <c r="DC182" s="6"/>
      <c r="DD182" s="6"/>
      <c r="DE182" s="6"/>
      <c r="DF182" s="6"/>
      <c r="DG182" s="6"/>
      <c r="DH182" s="6"/>
      <c r="DI182" s="6"/>
      <c r="DJ182" s="6"/>
      <c r="DK182" s="6"/>
      <c r="DL182" s="6"/>
      <c r="DM182" s="6"/>
      <c r="DN182" s="6"/>
      <c r="DO182" s="6"/>
      <c r="DP182" s="6"/>
      <c r="DQ182" s="6"/>
      <c r="DR182" s="6"/>
      <c r="DS182" s="6"/>
      <c r="DT182" s="6"/>
      <c r="DU182" s="6"/>
      <c r="DV182" s="6"/>
      <c r="DW182" s="6"/>
      <c r="DX182" s="6"/>
      <c r="DY182" s="6"/>
      <c r="DZ182" s="6"/>
      <c r="EA182" s="6"/>
      <c r="EB182" s="6"/>
      <c r="EC182" s="6"/>
      <c r="ED182" s="6"/>
      <c r="EE182" s="6"/>
      <c r="EF182" s="6"/>
      <c r="EG182" s="6"/>
      <c r="EH182" s="6"/>
      <c r="EI182" s="6"/>
      <c r="EJ182" s="6"/>
      <c r="EK182" s="6"/>
      <c r="EL182" s="6"/>
      <c r="EM182" s="6"/>
      <c r="EN182" s="6"/>
      <c r="EO182" s="6"/>
      <c r="EP182" s="6"/>
      <c r="EQ182" s="6"/>
      <c r="ER182" s="6"/>
      <c r="ES182" s="6"/>
      <c r="ET182" s="6"/>
      <c r="EU182" s="6"/>
      <c r="EV182" s="6"/>
      <c r="EW182" s="6"/>
      <c r="EX182" s="6"/>
      <c r="EY182" s="6"/>
      <c r="EZ182" s="6"/>
      <c r="FA182" s="6"/>
      <c r="FB182" s="6"/>
      <c r="FC182" s="6"/>
      <c r="FD182" s="6"/>
      <c r="FE182" s="6"/>
      <c r="FF182" s="6"/>
      <c r="FG182" s="6"/>
      <c r="FH182" s="6"/>
      <c r="FI182" s="6"/>
      <c r="FJ182" s="6"/>
      <c r="FK182" s="6"/>
      <c r="FL182" s="6"/>
      <c r="FM182" s="6"/>
      <c r="FN182" s="6"/>
      <c r="FO182" s="6"/>
      <c r="FP182" s="6"/>
      <c r="FQ182" s="6"/>
      <c r="FR182" s="6"/>
      <c r="FS182" s="6"/>
      <c r="FT182" s="6"/>
      <c r="FU182" s="6"/>
      <c r="FV182" s="6"/>
      <c r="FW182" s="6"/>
      <c r="FX182" s="6"/>
      <c r="FY182" s="6"/>
      <c r="FZ182" s="6"/>
      <c r="GA182" s="6"/>
      <c r="GB182" s="6"/>
      <c r="GC182" s="6"/>
      <c r="GD182" s="6"/>
      <c r="GE182" s="6"/>
      <c r="GF182" s="6"/>
      <c r="GG182" s="6"/>
      <c r="GH182" s="6"/>
      <c r="GI182" s="6"/>
      <c r="GJ182" s="6"/>
      <c r="GK182" s="6"/>
      <c r="GL182" s="6"/>
      <c r="GM182" s="6"/>
      <c r="GN182" s="6"/>
      <c r="GO182" s="6"/>
      <c r="GP182" s="6"/>
      <c r="GQ182" s="6"/>
      <c r="GR182" s="6"/>
      <c r="GS182" s="6"/>
      <c r="GT182" s="6"/>
      <c r="GU182" s="6"/>
      <c r="GV182" s="6"/>
      <c r="GW182" s="6"/>
      <c r="GX182" s="6"/>
      <c r="GY182" s="6"/>
      <c r="GZ182" s="6"/>
      <c r="HA182" s="6"/>
      <c r="HB182" s="6"/>
      <c r="HC182" s="6"/>
      <c r="HD182" s="6"/>
      <c r="HE182" s="6"/>
      <c r="HF182" s="6"/>
      <c r="HG182" s="6"/>
      <c r="HH182" s="6"/>
      <c r="HI182" s="6"/>
      <c r="HJ182" s="6"/>
      <c r="HK182" s="6"/>
      <c r="HL182" s="6"/>
      <c r="HM182" s="6"/>
      <c r="HN182" s="6"/>
      <c r="HO182" s="6"/>
      <c r="HP182" s="6"/>
      <c r="HQ182" s="6"/>
      <c r="HR182" s="6"/>
      <c r="HS182" s="6"/>
      <c r="HT182" s="6"/>
      <c r="HU182" s="6"/>
      <c r="HV182" s="6"/>
      <c r="HW182" s="6"/>
      <c r="HX182" s="6"/>
      <c r="HY182" s="6"/>
      <c r="HZ182" s="6"/>
      <c r="IA182" s="6"/>
      <c r="IB182" s="6"/>
      <c r="IC182" s="6"/>
      <c r="ID182" s="6"/>
      <c r="IE182" s="6"/>
      <c r="IF182" s="6"/>
      <c r="IG182" s="6"/>
      <c r="IH182" s="6"/>
      <c r="II182" s="6"/>
      <c r="IJ182" s="6"/>
      <c r="IK182" s="6"/>
      <c r="IL182" s="6"/>
    </row>
    <row r="183" spans="1:246" x14ac:dyDescent="0.25">
      <c r="A183" s="17">
        <f t="shared" si="2"/>
        <v>42058</v>
      </c>
      <c r="B183" s="31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  <c r="CE183" s="6"/>
      <c r="CF183" s="6"/>
      <c r="CG183" s="6"/>
      <c r="CH183" s="6"/>
      <c r="CI183" s="6"/>
      <c r="CJ183" s="6"/>
      <c r="CK183" s="6"/>
      <c r="CL183" s="6"/>
      <c r="CM183" s="6"/>
      <c r="CN183" s="6"/>
      <c r="CO183" s="6"/>
      <c r="CP183" s="6"/>
      <c r="CQ183" s="6"/>
      <c r="CR183" s="6"/>
      <c r="CS183" s="6"/>
      <c r="CT183" s="6"/>
      <c r="CU183" s="6"/>
      <c r="CV183" s="6"/>
      <c r="CW183" s="6"/>
      <c r="CX183" s="6"/>
      <c r="CY183" s="6"/>
      <c r="CZ183" s="6"/>
      <c r="DA183" s="6"/>
      <c r="DB183" s="6"/>
      <c r="DC183" s="6"/>
      <c r="DD183" s="6"/>
      <c r="DE183" s="6"/>
      <c r="DF183" s="6"/>
      <c r="DG183" s="6"/>
      <c r="DH183" s="6"/>
      <c r="DI183" s="6"/>
      <c r="DJ183" s="6"/>
      <c r="DK183" s="6"/>
      <c r="DL183" s="6"/>
      <c r="DM183" s="6"/>
      <c r="DN183" s="6"/>
      <c r="DO183" s="6"/>
      <c r="DP183" s="6"/>
      <c r="DQ183" s="6"/>
      <c r="DR183" s="6"/>
      <c r="DS183" s="6"/>
      <c r="DT183" s="6"/>
      <c r="DU183" s="6"/>
      <c r="DV183" s="6"/>
      <c r="DW183" s="6"/>
      <c r="DX183" s="6"/>
      <c r="DY183" s="6"/>
      <c r="DZ183" s="6"/>
      <c r="EA183" s="6"/>
      <c r="EB183" s="6"/>
      <c r="EC183" s="6"/>
      <c r="ED183" s="6"/>
      <c r="EE183" s="6"/>
      <c r="EF183" s="6"/>
      <c r="EG183" s="6"/>
      <c r="EH183" s="6"/>
      <c r="EI183" s="6"/>
      <c r="EJ183" s="6"/>
      <c r="EK183" s="6"/>
      <c r="EL183" s="6"/>
      <c r="EM183" s="6"/>
      <c r="EN183" s="6"/>
      <c r="EO183" s="6"/>
      <c r="EP183" s="6"/>
      <c r="EQ183" s="6"/>
      <c r="ER183" s="6"/>
      <c r="ES183" s="6"/>
      <c r="ET183" s="6"/>
      <c r="EU183" s="6"/>
      <c r="EV183" s="6"/>
      <c r="EW183" s="6"/>
      <c r="EX183" s="6"/>
      <c r="EY183" s="6"/>
      <c r="EZ183" s="6"/>
      <c r="FA183" s="6"/>
      <c r="FB183" s="6"/>
      <c r="FC183" s="6"/>
      <c r="FD183" s="6"/>
      <c r="FE183" s="6"/>
      <c r="FF183" s="6"/>
      <c r="FG183" s="6"/>
      <c r="FH183" s="6"/>
      <c r="FI183" s="6"/>
      <c r="FJ183" s="6"/>
      <c r="FK183" s="6"/>
      <c r="FL183" s="6"/>
      <c r="FM183" s="6"/>
      <c r="FN183" s="6"/>
      <c r="FO183" s="6"/>
      <c r="FP183" s="6"/>
      <c r="FQ183" s="6"/>
      <c r="FR183" s="6"/>
      <c r="FS183" s="6"/>
      <c r="FT183" s="6"/>
      <c r="FU183" s="6"/>
      <c r="FV183" s="6"/>
      <c r="FW183" s="6"/>
      <c r="FX183" s="6"/>
      <c r="FY183" s="6"/>
      <c r="FZ183" s="6"/>
      <c r="GA183" s="6"/>
      <c r="GB183" s="6"/>
      <c r="GC183" s="6"/>
      <c r="GD183" s="6"/>
      <c r="GE183" s="6"/>
      <c r="GF183" s="6"/>
      <c r="GG183" s="6"/>
      <c r="GH183" s="6"/>
      <c r="GI183" s="6"/>
      <c r="GJ183" s="6"/>
      <c r="GK183" s="6"/>
      <c r="GL183" s="6"/>
      <c r="GM183" s="6"/>
      <c r="GN183" s="6"/>
      <c r="GO183" s="6"/>
      <c r="GP183" s="6"/>
      <c r="GQ183" s="6"/>
      <c r="GR183" s="6"/>
      <c r="GS183" s="6"/>
      <c r="GT183" s="6"/>
      <c r="GU183" s="6"/>
      <c r="GV183" s="6"/>
      <c r="GW183" s="6"/>
      <c r="GX183" s="6"/>
      <c r="GY183" s="6"/>
      <c r="GZ183" s="6"/>
      <c r="HA183" s="6"/>
      <c r="HB183" s="6"/>
      <c r="HC183" s="6"/>
      <c r="HD183" s="6"/>
      <c r="HE183" s="6"/>
      <c r="HF183" s="6"/>
      <c r="HG183" s="6"/>
      <c r="HH183" s="6"/>
      <c r="HI183" s="6"/>
      <c r="HJ183" s="6"/>
      <c r="HK183" s="6"/>
      <c r="HL183" s="6"/>
      <c r="HM183" s="6"/>
      <c r="HN183" s="6"/>
      <c r="HO183" s="6"/>
      <c r="HP183" s="6"/>
      <c r="HQ183" s="6"/>
      <c r="HR183" s="6"/>
      <c r="HS183" s="6"/>
      <c r="HT183" s="6"/>
      <c r="HU183" s="6"/>
      <c r="HV183" s="6"/>
      <c r="HW183" s="6"/>
      <c r="HX183" s="6"/>
      <c r="HY183" s="6"/>
      <c r="HZ183" s="6"/>
      <c r="IA183" s="6"/>
      <c r="IB183" s="6"/>
      <c r="IC183" s="6"/>
      <c r="ID183" s="6"/>
      <c r="IE183" s="6"/>
      <c r="IF183" s="6"/>
      <c r="IG183" s="6"/>
      <c r="IH183" s="6"/>
      <c r="II183" s="6"/>
      <c r="IJ183" s="6"/>
      <c r="IK183" s="6"/>
      <c r="IL183" s="6"/>
    </row>
    <row r="184" spans="1:246" x14ac:dyDescent="0.25">
      <c r="A184" s="17">
        <f t="shared" si="2"/>
        <v>42059</v>
      </c>
      <c r="B184" s="31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6"/>
      <c r="CE184" s="6"/>
      <c r="CF184" s="6"/>
      <c r="CG184" s="6"/>
      <c r="CH184" s="6"/>
      <c r="CI184" s="6"/>
      <c r="CJ184" s="6"/>
      <c r="CK184" s="6"/>
      <c r="CL184" s="6"/>
      <c r="CM184" s="6"/>
      <c r="CN184" s="6"/>
      <c r="CO184" s="6"/>
      <c r="CP184" s="6"/>
      <c r="CQ184" s="6"/>
      <c r="CR184" s="6"/>
      <c r="CS184" s="6"/>
      <c r="CT184" s="6"/>
      <c r="CU184" s="6"/>
      <c r="CV184" s="6"/>
      <c r="CW184" s="6"/>
      <c r="CX184" s="6"/>
      <c r="CY184" s="6"/>
      <c r="CZ184" s="6"/>
      <c r="DA184" s="6"/>
      <c r="DB184" s="6"/>
      <c r="DC184" s="6"/>
      <c r="DD184" s="6"/>
      <c r="DE184" s="6"/>
      <c r="DF184" s="6"/>
      <c r="DG184" s="6"/>
      <c r="DH184" s="6"/>
      <c r="DI184" s="6"/>
      <c r="DJ184" s="6"/>
      <c r="DK184" s="6"/>
      <c r="DL184" s="6"/>
      <c r="DM184" s="6"/>
      <c r="DN184" s="6"/>
      <c r="DO184" s="6"/>
      <c r="DP184" s="6"/>
      <c r="DQ184" s="6"/>
      <c r="DR184" s="6"/>
      <c r="DS184" s="6"/>
      <c r="DT184" s="6"/>
      <c r="DU184" s="6"/>
      <c r="DV184" s="6"/>
      <c r="DW184" s="6"/>
      <c r="DX184" s="6"/>
      <c r="DY184" s="6"/>
      <c r="DZ184" s="6"/>
      <c r="EA184" s="6"/>
      <c r="EB184" s="6"/>
      <c r="EC184" s="6"/>
      <c r="ED184" s="6"/>
      <c r="EE184" s="6"/>
      <c r="EF184" s="6"/>
      <c r="EG184" s="6"/>
      <c r="EH184" s="6"/>
      <c r="EI184" s="6"/>
      <c r="EJ184" s="6"/>
      <c r="EK184" s="6"/>
      <c r="EL184" s="6"/>
      <c r="EM184" s="6"/>
      <c r="EN184" s="6"/>
      <c r="EO184" s="6"/>
      <c r="EP184" s="6"/>
      <c r="EQ184" s="6"/>
      <c r="ER184" s="6"/>
      <c r="ES184" s="6"/>
      <c r="ET184" s="6"/>
      <c r="EU184" s="6"/>
      <c r="EV184" s="6"/>
      <c r="EW184" s="6"/>
      <c r="EX184" s="6"/>
      <c r="EY184" s="6"/>
      <c r="EZ184" s="6"/>
      <c r="FA184" s="6"/>
      <c r="FB184" s="6"/>
      <c r="FC184" s="6"/>
      <c r="FD184" s="6"/>
      <c r="FE184" s="6"/>
      <c r="FF184" s="6"/>
      <c r="FG184" s="6"/>
      <c r="FH184" s="6"/>
      <c r="FI184" s="6"/>
      <c r="FJ184" s="6"/>
      <c r="FK184" s="6"/>
      <c r="FL184" s="6"/>
      <c r="FM184" s="6"/>
      <c r="FN184" s="6"/>
      <c r="FO184" s="6"/>
      <c r="FP184" s="6"/>
      <c r="FQ184" s="6"/>
      <c r="FR184" s="6"/>
      <c r="FS184" s="6"/>
      <c r="FT184" s="6"/>
      <c r="FU184" s="6"/>
      <c r="FV184" s="6"/>
      <c r="FW184" s="6"/>
      <c r="FX184" s="6"/>
      <c r="FY184" s="6"/>
      <c r="FZ184" s="6"/>
      <c r="GA184" s="6"/>
      <c r="GB184" s="6"/>
      <c r="GC184" s="6"/>
      <c r="GD184" s="6"/>
      <c r="GE184" s="6"/>
      <c r="GF184" s="6"/>
      <c r="GG184" s="6"/>
      <c r="GH184" s="6"/>
      <c r="GI184" s="6"/>
      <c r="GJ184" s="6"/>
      <c r="GK184" s="6"/>
      <c r="GL184" s="6"/>
      <c r="GM184" s="6"/>
      <c r="GN184" s="6"/>
      <c r="GO184" s="6"/>
      <c r="GP184" s="6"/>
      <c r="GQ184" s="6"/>
      <c r="GR184" s="6"/>
      <c r="GS184" s="6"/>
      <c r="GT184" s="6"/>
      <c r="GU184" s="6"/>
      <c r="GV184" s="6"/>
      <c r="GW184" s="6"/>
      <c r="GX184" s="6"/>
      <c r="GY184" s="6"/>
      <c r="GZ184" s="6"/>
      <c r="HA184" s="6"/>
      <c r="HB184" s="6"/>
      <c r="HC184" s="6"/>
      <c r="HD184" s="6"/>
      <c r="HE184" s="6"/>
      <c r="HF184" s="6"/>
      <c r="HG184" s="6"/>
      <c r="HH184" s="6"/>
      <c r="HI184" s="6"/>
      <c r="HJ184" s="6"/>
      <c r="HK184" s="6"/>
      <c r="HL184" s="6"/>
      <c r="HM184" s="6"/>
      <c r="HN184" s="6"/>
      <c r="HO184" s="6"/>
      <c r="HP184" s="6"/>
      <c r="HQ184" s="6"/>
      <c r="HR184" s="6"/>
      <c r="HS184" s="6"/>
      <c r="HT184" s="6"/>
      <c r="HU184" s="6"/>
      <c r="HV184" s="6"/>
      <c r="HW184" s="6"/>
      <c r="HX184" s="6"/>
      <c r="HY184" s="6"/>
      <c r="HZ184" s="6"/>
      <c r="IA184" s="6"/>
      <c r="IB184" s="6"/>
      <c r="IC184" s="6"/>
      <c r="ID184" s="6"/>
      <c r="IE184" s="6"/>
      <c r="IF184" s="6"/>
      <c r="IG184" s="6"/>
      <c r="IH184" s="6"/>
      <c r="II184" s="6"/>
      <c r="IJ184" s="6"/>
      <c r="IK184" s="6"/>
      <c r="IL184" s="6"/>
    </row>
    <row r="185" spans="1:246" x14ac:dyDescent="0.25">
      <c r="A185" s="17">
        <f t="shared" si="2"/>
        <v>42060</v>
      </c>
      <c r="B185" s="31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6"/>
      <c r="CE185" s="6"/>
      <c r="CF185" s="6"/>
      <c r="CG185" s="6"/>
      <c r="CH185" s="6"/>
      <c r="CI185" s="6"/>
      <c r="CJ185" s="6"/>
      <c r="CK185" s="6"/>
      <c r="CL185" s="6"/>
      <c r="CM185" s="6"/>
      <c r="CN185" s="6"/>
      <c r="CO185" s="6"/>
      <c r="CP185" s="6"/>
      <c r="CQ185" s="6"/>
      <c r="CR185" s="6"/>
      <c r="CS185" s="6"/>
      <c r="CT185" s="6"/>
      <c r="CU185" s="6"/>
      <c r="CV185" s="6"/>
      <c r="CW185" s="6"/>
      <c r="CX185" s="6"/>
      <c r="CY185" s="6"/>
      <c r="CZ185" s="6"/>
      <c r="DA185" s="6"/>
      <c r="DB185" s="6"/>
      <c r="DC185" s="6"/>
      <c r="DD185" s="6"/>
      <c r="DE185" s="6"/>
      <c r="DF185" s="6"/>
      <c r="DG185" s="6"/>
      <c r="DH185" s="6"/>
      <c r="DI185" s="6"/>
      <c r="DJ185" s="6"/>
      <c r="DK185" s="6"/>
      <c r="DL185" s="6"/>
      <c r="DM185" s="6"/>
      <c r="DN185" s="6"/>
      <c r="DO185" s="6"/>
      <c r="DP185" s="6"/>
      <c r="DQ185" s="6"/>
      <c r="DR185" s="6"/>
      <c r="DS185" s="6"/>
      <c r="DT185" s="6"/>
      <c r="DU185" s="6"/>
      <c r="DV185" s="6"/>
      <c r="DW185" s="6"/>
      <c r="DX185" s="6"/>
      <c r="DY185" s="6"/>
      <c r="DZ185" s="6"/>
      <c r="EA185" s="6"/>
      <c r="EB185" s="6"/>
      <c r="EC185" s="6"/>
      <c r="ED185" s="6"/>
      <c r="EE185" s="6"/>
      <c r="EF185" s="6"/>
      <c r="EG185" s="6"/>
      <c r="EH185" s="6"/>
      <c r="EI185" s="6"/>
      <c r="EJ185" s="6"/>
      <c r="EK185" s="6"/>
      <c r="EL185" s="6"/>
      <c r="EM185" s="6"/>
      <c r="EN185" s="6"/>
      <c r="EO185" s="6"/>
      <c r="EP185" s="6"/>
      <c r="EQ185" s="6"/>
      <c r="ER185" s="6"/>
      <c r="ES185" s="6"/>
      <c r="ET185" s="6"/>
      <c r="EU185" s="6"/>
      <c r="EV185" s="6"/>
      <c r="EW185" s="6"/>
      <c r="EX185" s="6"/>
      <c r="EY185" s="6"/>
      <c r="EZ185" s="6"/>
      <c r="FA185" s="6"/>
      <c r="FB185" s="6"/>
      <c r="FC185" s="6"/>
      <c r="FD185" s="6"/>
      <c r="FE185" s="6"/>
      <c r="FF185" s="6"/>
      <c r="FG185" s="6"/>
      <c r="FH185" s="6"/>
      <c r="FI185" s="6"/>
      <c r="FJ185" s="6"/>
      <c r="FK185" s="6"/>
      <c r="FL185" s="6"/>
      <c r="FM185" s="6"/>
      <c r="FN185" s="6"/>
      <c r="FO185" s="6"/>
      <c r="FP185" s="6"/>
      <c r="FQ185" s="6"/>
      <c r="FR185" s="6"/>
      <c r="FS185" s="6"/>
      <c r="FT185" s="6"/>
      <c r="FU185" s="6"/>
      <c r="FV185" s="6"/>
      <c r="FW185" s="6"/>
      <c r="FX185" s="6"/>
      <c r="FY185" s="6"/>
      <c r="FZ185" s="6"/>
      <c r="GA185" s="6"/>
      <c r="GB185" s="6"/>
      <c r="GC185" s="6"/>
      <c r="GD185" s="6"/>
      <c r="GE185" s="6"/>
      <c r="GF185" s="6"/>
      <c r="GG185" s="6"/>
      <c r="GH185" s="6"/>
      <c r="GI185" s="6"/>
      <c r="GJ185" s="6"/>
      <c r="GK185" s="6"/>
      <c r="GL185" s="6"/>
      <c r="GM185" s="6"/>
      <c r="GN185" s="6"/>
      <c r="GO185" s="6"/>
      <c r="GP185" s="6"/>
      <c r="GQ185" s="6"/>
      <c r="GR185" s="6"/>
      <c r="GS185" s="6"/>
      <c r="GT185" s="6"/>
      <c r="GU185" s="6"/>
      <c r="GV185" s="6"/>
      <c r="GW185" s="6"/>
      <c r="GX185" s="6"/>
      <c r="GY185" s="6"/>
      <c r="GZ185" s="6"/>
      <c r="HA185" s="6"/>
      <c r="HB185" s="6"/>
      <c r="HC185" s="6"/>
      <c r="HD185" s="6"/>
      <c r="HE185" s="6"/>
      <c r="HF185" s="6"/>
      <c r="HG185" s="6"/>
      <c r="HH185" s="6"/>
      <c r="HI185" s="6"/>
      <c r="HJ185" s="6"/>
      <c r="HK185" s="6"/>
      <c r="HL185" s="6"/>
      <c r="HM185" s="6"/>
      <c r="HN185" s="6"/>
      <c r="HO185" s="6"/>
      <c r="HP185" s="6"/>
      <c r="HQ185" s="6"/>
      <c r="HR185" s="6"/>
      <c r="HS185" s="6"/>
      <c r="HT185" s="6"/>
      <c r="HU185" s="6"/>
      <c r="HV185" s="6"/>
      <c r="HW185" s="6"/>
      <c r="HX185" s="6"/>
      <c r="HY185" s="6"/>
      <c r="HZ185" s="6"/>
      <c r="IA185" s="6"/>
      <c r="IB185" s="6"/>
      <c r="IC185" s="6"/>
      <c r="ID185" s="6"/>
      <c r="IE185" s="6"/>
      <c r="IF185" s="6"/>
      <c r="IG185" s="6"/>
      <c r="IH185" s="6"/>
      <c r="II185" s="6"/>
      <c r="IJ185" s="6"/>
      <c r="IK185" s="6"/>
      <c r="IL185" s="6"/>
    </row>
    <row r="186" spans="1:246" x14ac:dyDescent="0.25">
      <c r="A186" s="17">
        <f t="shared" si="2"/>
        <v>42061</v>
      </c>
      <c r="B186" s="31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6"/>
      <c r="CF186" s="6"/>
      <c r="CG186" s="6"/>
      <c r="CH186" s="6"/>
      <c r="CI186" s="6"/>
      <c r="CJ186" s="6"/>
      <c r="CK186" s="6"/>
      <c r="CL186" s="6"/>
      <c r="CM186" s="6"/>
      <c r="CN186" s="6"/>
      <c r="CO186" s="6"/>
      <c r="CP186" s="6"/>
      <c r="CQ186" s="6"/>
      <c r="CR186" s="6"/>
      <c r="CS186" s="6"/>
      <c r="CT186" s="6"/>
      <c r="CU186" s="6"/>
      <c r="CV186" s="6"/>
      <c r="CW186" s="6"/>
      <c r="CX186" s="6"/>
      <c r="CY186" s="6"/>
      <c r="CZ186" s="6"/>
      <c r="DA186" s="6"/>
      <c r="DB186" s="6"/>
      <c r="DC186" s="6"/>
      <c r="DD186" s="6"/>
      <c r="DE186" s="6"/>
      <c r="DF186" s="6"/>
      <c r="DG186" s="6"/>
      <c r="DH186" s="6"/>
      <c r="DI186" s="6"/>
      <c r="DJ186" s="6"/>
      <c r="DK186" s="6"/>
      <c r="DL186" s="6"/>
      <c r="DM186" s="6"/>
      <c r="DN186" s="6"/>
      <c r="DO186" s="6"/>
      <c r="DP186" s="6"/>
      <c r="DQ186" s="6"/>
      <c r="DR186" s="6"/>
      <c r="DS186" s="6"/>
      <c r="DT186" s="6"/>
      <c r="DU186" s="6"/>
      <c r="DV186" s="6"/>
      <c r="DW186" s="6"/>
      <c r="DX186" s="6"/>
      <c r="DY186" s="6"/>
      <c r="DZ186" s="6"/>
      <c r="EA186" s="6"/>
      <c r="EB186" s="6"/>
      <c r="EC186" s="6"/>
      <c r="ED186" s="6"/>
      <c r="EE186" s="6"/>
      <c r="EF186" s="6"/>
      <c r="EG186" s="6"/>
      <c r="EH186" s="6"/>
      <c r="EI186" s="6"/>
      <c r="EJ186" s="6"/>
      <c r="EK186" s="6"/>
      <c r="EL186" s="6"/>
      <c r="EM186" s="6"/>
      <c r="EN186" s="6"/>
      <c r="EO186" s="6"/>
      <c r="EP186" s="6"/>
      <c r="EQ186" s="6"/>
      <c r="ER186" s="6"/>
      <c r="ES186" s="6"/>
      <c r="ET186" s="6"/>
      <c r="EU186" s="6"/>
      <c r="EV186" s="6"/>
      <c r="EW186" s="6"/>
      <c r="EX186" s="6"/>
      <c r="EY186" s="6"/>
      <c r="EZ186" s="6"/>
      <c r="FA186" s="6"/>
      <c r="FB186" s="6"/>
      <c r="FC186" s="6"/>
      <c r="FD186" s="6"/>
      <c r="FE186" s="6"/>
      <c r="FF186" s="6"/>
      <c r="FG186" s="6"/>
      <c r="FH186" s="6"/>
      <c r="FI186" s="6"/>
      <c r="FJ186" s="6"/>
      <c r="FK186" s="6"/>
      <c r="FL186" s="6"/>
      <c r="FM186" s="6"/>
      <c r="FN186" s="6"/>
      <c r="FO186" s="6"/>
      <c r="FP186" s="6"/>
      <c r="FQ186" s="6"/>
      <c r="FR186" s="6"/>
      <c r="FS186" s="6"/>
      <c r="FT186" s="6"/>
      <c r="FU186" s="6"/>
      <c r="FV186" s="6"/>
      <c r="FW186" s="6"/>
      <c r="FX186" s="6"/>
      <c r="FY186" s="6"/>
      <c r="FZ186" s="6"/>
      <c r="GA186" s="6"/>
      <c r="GB186" s="6"/>
      <c r="GC186" s="6"/>
      <c r="GD186" s="6"/>
      <c r="GE186" s="6"/>
      <c r="GF186" s="6"/>
      <c r="GG186" s="6"/>
      <c r="GH186" s="6"/>
      <c r="GI186" s="6"/>
      <c r="GJ186" s="6"/>
      <c r="GK186" s="6"/>
      <c r="GL186" s="6"/>
      <c r="GM186" s="6"/>
      <c r="GN186" s="6"/>
      <c r="GO186" s="6"/>
      <c r="GP186" s="6"/>
      <c r="GQ186" s="6"/>
      <c r="GR186" s="6"/>
      <c r="GS186" s="6"/>
      <c r="GT186" s="6"/>
      <c r="GU186" s="6"/>
      <c r="GV186" s="6"/>
      <c r="GW186" s="6"/>
      <c r="GX186" s="6"/>
      <c r="GY186" s="6"/>
      <c r="GZ186" s="6"/>
      <c r="HA186" s="6"/>
      <c r="HB186" s="6"/>
      <c r="HC186" s="6"/>
      <c r="HD186" s="6"/>
      <c r="HE186" s="6"/>
      <c r="HF186" s="6"/>
      <c r="HG186" s="6"/>
      <c r="HH186" s="6"/>
      <c r="HI186" s="6"/>
      <c r="HJ186" s="6"/>
      <c r="HK186" s="6"/>
      <c r="HL186" s="6"/>
      <c r="HM186" s="6"/>
      <c r="HN186" s="6"/>
      <c r="HO186" s="6"/>
      <c r="HP186" s="6"/>
      <c r="HQ186" s="6"/>
      <c r="HR186" s="6"/>
      <c r="HS186" s="6"/>
      <c r="HT186" s="6"/>
      <c r="HU186" s="6"/>
      <c r="HV186" s="6"/>
      <c r="HW186" s="6"/>
      <c r="HX186" s="6"/>
      <c r="HY186" s="6"/>
      <c r="HZ186" s="6"/>
      <c r="IA186" s="6"/>
      <c r="IB186" s="6"/>
      <c r="IC186" s="6"/>
      <c r="ID186" s="6"/>
      <c r="IE186" s="6"/>
      <c r="IF186" s="6"/>
      <c r="IG186" s="6"/>
      <c r="IH186" s="6"/>
      <c r="II186" s="6"/>
      <c r="IJ186" s="6"/>
      <c r="IK186" s="6"/>
      <c r="IL186" s="6"/>
    </row>
    <row r="187" spans="1:246" x14ac:dyDescent="0.25">
      <c r="A187" s="17">
        <f t="shared" si="2"/>
        <v>42062</v>
      </c>
      <c r="B187" s="31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6"/>
      <c r="CG187" s="6"/>
      <c r="CH187" s="6"/>
      <c r="CI187" s="6"/>
      <c r="CJ187" s="6"/>
      <c r="CK187" s="6"/>
      <c r="CL187" s="6"/>
      <c r="CM187" s="6"/>
      <c r="CN187" s="6"/>
      <c r="CO187" s="6"/>
      <c r="CP187" s="6"/>
      <c r="CQ187" s="6"/>
      <c r="CR187" s="6"/>
      <c r="CS187" s="6"/>
      <c r="CT187" s="6"/>
      <c r="CU187" s="6"/>
      <c r="CV187" s="6"/>
      <c r="CW187" s="6"/>
      <c r="CX187" s="6"/>
      <c r="CY187" s="6"/>
      <c r="CZ187" s="6"/>
      <c r="DA187" s="6"/>
      <c r="DB187" s="6"/>
      <c r="DC187" s="6"/>
      <c r="DD187" s="6"/>
      <c r="DE187" s="6"/>
      <c r="DF187" s="6"/>
      <c r="DG187" s="6"/>
      <c r="DH187" s="6"/>
      <c r="DI187" s="6"/>
      <c r="DJ187" s="6"/>
      <c r="DK187" s="6"/>
      <c r="DL187" s="6"/>
      <c r="DM187" s="6"/>
      <c r="DN187" s="6"/>
      <c r="DO187" s="6"/>
      <c r="DP187" s="6"/>
      <c r="DQ187" s="6"/>
      <c r="DR187" s="6"/>
      <c r="DS187" s="6"/>
      <c r="DT187" s="6"/>
      <c r="DU187" s="6"/>
      <c r="DV187" s="6"/>
      <c r="DW187" s="6"/>
      <c r="DX187" s="6"/>
      <c r="DY187" s="6"/>
      <c r="DZ187" s="6"/>
      <c r="EA187" s="6"/>
      <c r="EB187" s="6"/>
      <c r="EC187" s="6"/>
      <c r="ED187" s="6"/>
      <c r="EE187" s="6"/>
      <c r="EF187" s="6"/>
      <c r="EG187" s="6"/>
      <c r="EH187" s="6"/>
      <c r="EI187" s="6"/>
      <c r="EJ187" s="6"/>
      <c r="EK187" s="6"/>
      <c r="EL187" s="6"/>
      <c r="EM187" s="6"/>
      <c r="EN187" s="6"/>
      <c r="EO187" s="6"/>
      <c r="EP187" s="6"/>
      <c r="EQ187" s="6"/>
      <c r="ER187" s="6"/>
      <c r="ES187" s="6"/>
      <c r="ET187" s="6"/>
      <c r="EU187" s="6"/>
      <c r="EV187" s="6"/>
      <c r="EW187" s="6"/>
      <c r="EX187" s="6"/>
      <c r="EY187" s="6"/>
      <c r="EZ187" s="6"/>
      <c r="FA187" s="6"/>
      <c r="FB187" s="6"/>
      <c r="FC187" s="6"/>
      <c r="FD187" s="6"/>
      <c r="FE187" s="6"/>
      <c r="FF187" s="6"/>
      <c r="FG187" s="6"/>
      <c r="FH187" s="6"/>
      <c r="FI187" s="6"/>
      <c r="FJ187" s="6"/>
      <c r="FK187" s="6"/>
      <c r="FL187" s="6"/>
      <c r="FM187" s="6"/>
      <c r="FN187" s="6"/>
      <c r="FO187" s="6"/>
      <c r="FP187" s="6"/>
      <c r="FQ187" s="6"/>
      <c r="FR187" s="6"/>
      <c r="FS187" s="6"/>
      <c r="FT187" s="6"/>
      <c r="FU187" s="6"/>
      <c r="FV187" s="6"/>
      <c r="FW187" s="6"/>
      <c r="FX187" s="6"/>
      <c r="FY187" s="6"/>
      <c r="FZ187" s="6"/>
      <c r="GA187" s="6"/>
      <c r="GB187" s="6"/>
      <c r="GC187" s="6"/>
      <c r="GD187" s="6"/>
      <c r="GE187" s="6"/>
      <c r="GF187" s="6"/>
      <c r="GG187" s="6"/>
      <c r="GH187" s="6"/>
      <c r="GI187" s="6"/>
      <c r="GJ187" s="6"/>
      <c r="GK187" s="6"/>
      <c r="GL187" s="6"/>
      <c r="GM187" s="6"/>
      <c r="GN187" s="6"/>
      <c r="GO187" s="6"/>
      <c r="GP187" s="6"/>
      <c r="GQ187" s="6"/>
      <c r="GR187" s="6"/>
      <c r="GS187" s="6"/>
      <c r="GT187" s="6"/>
      <c r="GU187" s="6"/>
      <c r="GV187" s="6"/>
      <c r="GW187" s="6"/>
      <c r="GX187" s="6"/>
      <c r="GY187" s="6"/>
      <c r="GZ187" s="6"/>
      <c r="HA187" s="6"/>
      <c r="HB187" s="6"/>
      <c r="HC187" s="6"/>
      <c r="HD187" s="6"/>
      <c r="HE187" s="6"/>
      <c r="HF187" s="6"/>
      <c r="HG187" s="6"/>
      <c r="HH187" s="6"/>
      <c r="HI187" s="6"/>
      <c r="HJ187" s="6"/>
      <c r="HK187" s="6"/>
      <c r="HL187" s="6"/>
      <c r="HM187" s="6"/>
      <c r="HN187" s="6"/>
      <c r="HO187" s="6"/>
      <c r="HP187" s="6"/>
      <c r="HQ187" s="6"/>
      <c r="HR187" s="6"/>
      <c r="HS187" s="6"/>
      <c r="HT187" s="6"/>
      <c r="HU187" s="6"/>
      <c r="HV187" s="6"/>
      <c r="HW187" s="6"/>
      <c r="HX187" s="6"/>
      <c r="HY187" s="6"/>
      <c r="HZ187" s="6"/>
      <c r="IA187" s="6"/>
      <c r="IB187" s="6"/>
      <c r="IC187" s="6"/>
      <c r="ID187" s="6"/>
      <c r="IE187" s="6"/>
      <c r="IF187" s="6"/>
      <c r="IG187" s="6"/>
      <c r="IH187" s="6"/>
      <c r="II187" s="6"/>
      <c r="IJ187" s="6"/>
      <c r="IK187" s="6"/>
      <c r="IL187" s="6"/>
    </row>
    <row r="188" spans="1:246" x14ac:dyDescent="0.25">
      <c r="A188" s="17">
        <f t="shared" si="2"/>
        <v>42063</v>
      </c>
      <c r="B188" s="31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6"/>
      <c r="CD188" s="6"/>
      <c r="CE188" s="6"/>
      <c r="CF188" s="6"/>
      <c r="CG188" s="6"/>
      <c r="CH188" s="6"/>
      <c r="CI188" s="6"/>
      <c r="CJ188" s="6"/>
      <c r="CK188" s="6"/>
      <c r="CL188" s="6"/>
      <c r="CM188" s="6"/>
      <c r="CN188" s="6"/>
      <c r="CO188" s="6"/>
      <c r="CP188" s="6"/>
      <c r="CQ188" s="6"/>
      <c r="CR188" s="6"/>
      <c r="CS188" s="6"/>
      <c r="CT188" s="6"/>
      <c r="CU188" s="6"/>
      <c r="CV188" s="6"/>
      <c r="CW188" s="6"/>
      <c r="CX188" s="6"/>
      <c r="CY188" s="6"/>
      <c r="CZ188" s="6"/>
      <c r="DA188" s="6"/>
      <c r="DB188" s="6"/>
      <c r="DC188" s="6"/>
      <c r="DD188" s="6"/>
      <c r="DE188" s="6"/>
      <c r="DF188" s="6"/>
      <c r="DG188" s="6"/>
      <c r="DH188" s="6"/>
      <c r="DI188" s="6"/>
      <c r="DJ188" s="6"/>
      <c r="DK188" s="6"/>
      <c r="DL188" s="6"/>
      <c r="DM188" s="6"/>
      <c r="DN188" s="6"/>
      <c r="DO188" s="6"/>
      <c r="DP188" s="6"/>
      <c r="DQ188" s="6"/>
      <c r="DR188" s="6"/>
      <c r="DS188" s="6"/>
      <c r="DT188" s="6"/>
      <c r="DU188" s="6"/>
      <c r="DV188" s="6"/>
      <c r="DW188" s="6"/>
      <c r="DX188" s="6"/>
      <c r="DY188" s="6"/>
      <c r="DZ188" s="6"/>
      <c r="EA188" s="6"/>
      <c r="EB188" s="6"/>
      <c r="EC188" s="6"/>
      <c r="ED188" s="6"/>
      <c r="EE188" s="6"/>
      <c r="EF188" s="6"/>
      <c r="EG188" s="6"/>
      <c r="EH188" s="6"/>
      <c r="EI188" s="6"/>
      <c r="EJ188" s="6"/>
      <c r="EK188" s="6"/>
      <c r="EL188" s="6"/>
      <c r="EM188" s="6"/>
      <c r="EN188" s="6"/>
      <c r="EO188" s="6"/>
      <c r="EP188" s="6"/>
      <c r="EQ188" s="6"/>
      <c r="ER188" s="6"/>
      <c r="ES188" s="6"/>
      <c r="ET188" s="6"/>
      <c r="EU188" s="6"/>
      <c r="EV188" s="6"/>
      <c r="EW188" s="6"/>
      <c r="EX188" s="6"/>
      <c r="EY188" s="6"/>
      <c r="EZ188" s="6"/>
      <c r="FA188" s="6"/>
      <c r="FB188" s="6"/>
      <c r="FC188" s="6"/>
      <c r="FD188" s="6"/>
      <c r="FE188" s="6"/>
      <c r="FF188" s="6"/>
      <c r="FG188" s="6"/>
      <c r="FH188" s="6"/>
      <c r="FI188" s="6"/>
      <c r="FJ188" s="6"/>
      <c r="FK188" s="6"/>
      <c r="FL188" s="6"/>
      <c r="FM188" s="6"/>
      <c r="FN188" s="6"/>
      <c r="FO188" s="6"/>
      <c r="FP188" s="6"/>
      <c r="FQ188" s="6"/>
      <c r="FR188" s="6"/>
      <c r="FS188" s="6"/>
      <c r="FT188" s="6"/>
      <c r="FU188" s="6"/>
      <c r="FV188" s="6"/>
      <c r="FW188" s="6"/>
      <c r="FX188" s="6"/>
      <c r="FY188" s="6"/>
      <c r="FZ188" s="6"/>
      <c r="GA188" s="6"/>
      <c r="GB188" s="6"/>
      <c r="GC188" s="6"/>
      <c r="GD188" s="6"/>
      <c r="GE188" s="6"/>
      <c r="GF188" s="6"/>
      <c r="GG188" s="6"/>
      <c r="GH188" s="6"/>
      <c r="GI188" s="6"/>
      <c r="GJ188" s="6"/>
      <c r="GK188" s="6"/>
      <c r="GL188" s="6"/>
      <c r="GM188" s="6"/>
      <c r="GN188" s="6"/>
      <c r="GO188" s="6"/>
      <c r="GP188" s="6"/>
      <c r="GQ188" s="6"/>
      <c r="GR188" s="6"/>
      <c r="GS188" s="6"/>
      <c r="GT188" s="6"/>
      <c r="GU188" s="6"/>
      <c r="GV188" s="6"/>
      <c r="GW188" s="6"/>
      <c r="GX188" s="6"/>
      <c r="GY188" s="6"/>
      <c r="GZ188" s="6"/>
      <c r="HA188" s="6"/>
      <c r="HB188" s="6"/>
      <c r="HC188" s="6"/>
      <c r="HD188" s="6"/>
      <c r="HE188" s="6"/>
      <c r="HF188" s="6"/>
      <c r="HG188" s="6"/>
      <c r="HH188" s="6"/>
      <c r="HI188" s="6"/>
      <c r="HJ188" s="6"/>
      <c r="HK188" s="6"/>
      <c r="HL188" s="6"/>
      <c r="HM188" s="6"/>
      <c r="HN188" s="6"/>
      <c r="HO188" s="6"/>
      <c r="HP188" s="6"/>
      <c r="HQ188" s="6"/>
      <c r="HR188" s="6"/>
      <c r="HS188" s="6"/>
      <c r="HT188" s="6"/>
      <c r="HU188" s="6"/>
      <c r="HV188" s="6"/>
      <c r="HW188" s="6"/>
      <c r="HX188" s="6"/>
      <c r="HY188" s="6"/>
      <c r="HZ188" s="6"/>
      <c r="IA188" s="6"/>
      <c r="IB188" s="6"/>
      <c r="IC188" s="6"/>
      <c r="ID188" s="6"/>
      <c r="IE188" s="6"/>
      <c r="IF188" s="6"/>
      <c r="IG188" s="6"/>
      <c r="IH188" s="6"/>
      <c r="II188" s="6"/>
      <c r="IJ188" s="6"/>
      <c r="IK188" s="6"/>
      <c r="IL188" s="6"/>
    </row>
    <row r="189" spans="1:246" x14ac:dyDescent="0.25">
      <c r="A189" s="17">
        <f t="shared" si="2"/>
        <v>42064</v>
      </c>
      <c r="B189" s="31">
        <v>3</v>
      </c>
      <c r="C189" s="6">
        <v>17</v>
      </c>
      <c r="D189" s="6" t="s">
        <v>100</v>
      </c>
      <c r="E189" s="6" t="s">
        <v>100</v>
      </c>
      <c r="F189" s="6" t="s">
        <v>100</v>
      </c>
      <c r="G189" s="6">
        <v>0</v>
      </c>
      <c r="H189" s="6">
        <v>3</v>
      </c>
      <c r="I189" s="6">
        <v>6</v>
      </c>
      <c r="J189" s="6" t="s">
        <v>100</v>
      </c>
      <c r="K189" s="6" t="s">
        <v>100</v>
      </c>
      <c r="L189" s="6" t="s">
        <v>100</v>
      </c>
      <c r="M189" s="6">
        <v>14</v>
      </c>
      <c r="N189" s="6">
        <v>19</v>
      </c>
      <c r="O189" s="6" t="s">
        <v>100</v>
      </c>
      <c r="P189" s="6" t="s">
        <v>100</v>
      </c>
      <c r="Q189" s="6" t="s">
        <v>100</v>
      </c>
      <c r="R189" s="6">
        <v>0</v>
      </c>
      <c r="S189" s="6" t="s">
        <v>100</v>
      </c>
      <c r="T189" s="6" t="s">
        <v>100</v>
      </c>
      <c r="U189" s="6"/>
      <c r="W189" s="6">
        <v>27</v>
      </c>
      <c r="X189" s="6">
        <v>2</v>
      </c>
      <c r="Y189" s="6">
        <v>6</v>
      </c>
      <c r="Z189" s="6">
        <v>15</v>
      </c>
      <c r="AA189" s="6">
        <v>81</v>
      </c>
      <c r="AB189" s="6">
        <v>1</v>
      </c>
      <c r="AC189" s="6">
        <v>5</v>
      </c>
      <c r="AD189" s="6" t="s">
        <v>100</v>
      </c>
      <c r="AE189" s="6">
        <v>8</v>
      </c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  <c r="CE189" s="6"/>
      <c r="CF189" s="6"/>
      <c r="CG189" s="6"/>
      <c r="CH189" s="6"/>
      <c r="CI189" s="6"/>
      <c r="CJ189" s="6"/>
      <c r="CK189" s="6"/>
      <c r="CL189" s="6"/>
      <c r="CM189" s="6"/>
      <c r="CN189" s="6"/>
      <c r="CO189" s="6"/>
      <c r="CP189" s="6"/>
      <c r="CQ189" s="6"/>
      <c r="CR189" s="6"/>
      <c r="CS189" s="6"/>
      <c r="CT189" s="6"/>
      <c r="CU189" s="6"/>
      <c r="CV189" s="6"/>
      <c r="CW189" s="6"/>
      <c r="CX189" s="6"/>
      <c r="CY189" s="6"/>
      <c r="CZ189" s="6"/>
      <c r="DA189" s="6"/>
      <c r="DB189" s="6"/>
      <c r="DC189" s="6"/>
      <c r="DD189" s="6"/>
      <c r="DE189" s="6"/>
      <c r="DF189" s="6"/>
      <c r="DG189" s="6"/>
      <c r="DH189" s="6"/>
      <c r="DI189" s="6"/>
      <c r="DJ189" s="6"/>
      <c r="DK189" s="6"/>
      <c r="DL189" s="6"/>
      <c r="DM189" s="6"/>
      <c r="DN189" s="6"/>
      <c r="DO189" s="6"/>
      <c r="DP189" s="6"/>
      <c r="DQ189" s="6"/>
      <c r="DR189" s="6"/>
      <c r="DS189" s="6"/>
      <c r="DT189" s="6"/>
      <c r="DU189" s="6"/>
      <c r="DV189" s="6"/>
      <c r="DW189" s="6"/>
      <c r="DX189" s="6"/>
      <c r="DY189" s="6"/>
      <c r="DZ189" s="6"/>
      <c r="EA189" s="6"/>
      <c r="EB189" s="6"/>
      <c r="EC189" s="6"/>
      <c r="ED189" s="6"/>
      <c r="EE189" s="6"/>
      <c r="EF189" s="6"/>
      <c r="EG189" s="6"/>
      <c r="EH189" s="6"/>
      <c r="EI189" s="6"/>
      <c r="EJ189" s="6"/>
      <c r="EK189" s="6"/>
      <c r="EL189" s="6"/>
      <c r="EM189" s="6"/>
      <c r="EN189" s="6"/>
      <c r="EO189" s="6"/>
      <c r="EP189" s="6"/>
      <c r="EQ189" s="6"/>
      <c r="ER189" s="6"/>
      <c r="ES189" s="6"/>
      <c r="ET189" s="6"/>
      <c r="EU189" s="6"/>
      <c r="EV189" s="6"/>
      <c r="EW189" s="6"/>
      <c r="EX189" s="6"/>
      <c r="EY189" s="6"/>
      <c r="EZ189" s="6"/>
      <c r="FA189" s="6"/>
      <c r="FB189" s="6"/>
      <c r="FC189" s="6"/>
      <c r="FD189" s="6"/>
      <c r="FE189" s="6"/>
      <c r="FF189" s="6"/>
      <c r="FG189" s="6"/>
      <c r="FH189" s="6"/>
      <c r="FI189" s="6"/>
      <c r="FJ189" s="6"/>
      <c r="FK189" s="6"/>
      <c r="FL189" s="6"/>
      <c r="FM189" s="6"/>
      <c r="FN189" s="6"/>
      <c r="FO189" s="6"/>
      <c r="FP189" s="6"/>
      <c r="FQ189" s="6"/>
      <c r="FR189" s="6"/>
      <c r="FS189" s="6"/>
      <c r="FT189" s="6"/>
      <c r="FU189" s="6"/>
      <c r="FV189" s="6"/>
      <c r="FW189" s="6"/>
      <c r="FX189" s="6"/>
      <c r="FY189" s="6"/>
      <c r="FZ189" s="6"/>
      <c r="GA189" s="6"/>
      <c r="GB189" s="6"/>
      <c r="GC189" s="6"/>
      <c r="GD189" s="6"/>
      <c r="GE189" s="6"/>
      <c r="GF189" s="6"/>
      <c r="GG189" s="6"/>
      <c r="GH189" s="6"/>
      <c r="GI189" s="6"/>
      <c r="GJ189" s="6"/>
      <c r="GK189" s="6"/>
      <c r="GL189" s="6"/>
      <c r="GM189" s="6"/>
      <c r="GN189" s="6"/>
      <c r="GO189" s="6"/>
      <c r="GP189" s="6"/>
      <c r="GQ189" s="6"/>
      <c r="GR189" s="6"/>
      <c r="GS189" s="6"/>
      <c r="GT189" s="6"/>
      <c r="GU189" s="6"/>
      <c r="GV189" s="6"/>
      <c r="GW189" s="6"/>
      <c r="GX189" s="6"/>
      <c r="GY189" s="6"/>
      <c r="GZ189" s="6"/>
      <c r="HA189" s="6"/>
      <c r="HB189" s="6"/>
      <c r="HC189" s="6"/>
      <c r="HD189" s="6"/>
      <c r="HE189" s="6"/>
      <c r="HF189" s="6"/>
      <c r="HG189" s="6"/>
      <c r="HH189" s="6"/>
      <c r="HI189" s="6"/>
      <c r="HJ189" s="6"/>
      <c r="HK189" s="6"/>
      <c r="HL189" s="6"/>
      <c r="HM189" s="6"/>
      <c r="HN189" s="6"/>
      <c r="HO189" s="6"/>
      <c r="HP189" s="6"/>
      <c r="HQ189" s="6"/>
      <c r="HR189" s="6"/>
      <c r="HS189" s="6"/>
      <c r="HT189" s="6"/>
      <c r="HU189" s="6"/>
      <c r="HV189" s="6"/>
      <c r="HW189" s="6"/>
      <c r="HX189" s="6"/>
      <c r="HY189" s="6"/>
      <c r="HZ189" s="6"/>
      <c r="IA189" s="6"/>
      <c r="IB189" s="6"/>
      <c r="IC189" s="6"/>
      <c r="ID189" s="6"/>
      <c r="IE189" s="6"/>
      <c r="IF189" s="6"/>
      <c r="IG189" s="6"/>
      <c r="IH189" s="6"/>
      <c r="II189" s="6"/>
      <c r="IJ189" s="6"/>
      <c r="IK189" s="6"/>
      <c r="IL189" s="6"/>
    </row>
    <row r="190" spans="1:246" x14ac:dyDescent="0.25">
      <c r="A190" s="17">
        <f t="shared" si="2"/>
        <v>42065</v>
      </c>
      <c r="B190" s="31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6"/>
      <c r="CD190" s="6"/>
      <c r="CE190" s="6"/>
      <c r="CF190" s="6"/>
      <c r="CG190" s="6"/>
      <c r="CH190" s="6"/>
      <c r="CI190" s="6"/>
      <c r="CJ190" s="6"/>
      <c r="CK190" s="6"/>
      <c r="CL190" s="6"/>
      <c r="CM190" s="6"/>
      <c r="CN190" s="6"/>
      <c r="CO190" s="6"/>
      <c r="CP190" s="6"/>
      <c r="CQ190" s="6"/>
      <c r="CR190" s="6"/>
      <c r="CS190" s="6"/>
      <c r="CT190" s="6"/>
      <c r="CU190" s="6"/>
      <c r="CV190" s="6"/>
      <c r="CW190" s="6"/>
      <c r="CX190" s="6"/>
      <c r="CY190" s="6"/>
      <c r="CZ190" s="6"/>
      <c r="DA190" s="6"/>
      <c r="DB190" s="6"/>
      <c r="DC190" s="6"/>
      <c r="DD190" s="6"/>
      <c r="DE190" s="6"/>
      <c r="DF190" s="6"/>
      <c r="DG190" s="6"/>
      <c r="DH190" s="6"/>
      <c r="DI190" s="6"/>
      <c r="DJ190" s="6"/>
      <c r="DK190" s="6"/>
      <c r="DL190" s="6"/>
      <c r="DM190" s="6"/>
      <c r="DN190" s="6"/>
      <c r="DO190" s="6"/>
      <c r="DP190" s="6"/>
      <c r="DQ190" s="6"/>
      <c r="DR190" s="6"/>
      <c r="DS190" s="6"/>
      <c r="DT190" s="6"/>
      <c r="DU190" s="6"/>
      <c r="DV190" s="6"/>
      <c r="DW190" s="6"/>
      <c r="DX190" s="6"/>
      <c r="DY190" s="6"/>
      <c r="DZ190" s="6"/>
      <c r="EA190" s="6"/>
      <c r="EB190" s="6"/>
      <c r="EC190" s="6"/>
      <c r="ED190" s="6"/>
      <c r="EE190" s="6"/>
      <c r="EF190" s="6"/>
      <c r="EG190" s="6"/>
      <c r="EH190" s="6"/>
      <c r="EI190" s="6"/>
      <c r="EJ190" s="6"/>
      <c r="EK190" s="6"/>
      <c r="EL190" s="6"/>
      <c r="EM190" s="6"/>
      <c r="EN190" s="6"/>
      <c r="EO190" s="6"/>
      <c r="EP190" s="6"/>
      <c r="EQ190" s="6"/>
      <c r="ER190" s="6"/>
      <c r="ES190" s="6"/>
      <c r="ET190" s="6"/>
      <c r="EU190" s="6"/>
      <c r="EV190" s="6"/>
      <c r="EW190" s="6"/>
      <c r="EX190" s="6"/>
      <c r="EY190" s="6"/>
      <c r="EZ190" s="6"/>
      <c r="FA190" s="6"/>
      <c r="FB190" s="6"/>
      <c r="FC190" s="6"/>
      <c r="FD190" s="6"/>
      <c r="FE190" s="6"/>
      <c r="FF190" s="6"/>
      <c r="FG190" s="6"/>
      <c r="FH190" s="6"/>
      <c r="FI190" s="6"/>
      <c r="FJ190" s="6"/>
      <c r="FK190" s="6"/>
      <c r="FL190" s="6"/>
      <c r="FM190" s="6"/>
      <c r="FN190" s="6"/>
      <c r="FO190" s="6"/>
      <c r="FP190" s="6"/>
      <c r="FQ190" s="6"/>
      <c r="FR190" s="6"/>
      <c r="FS190" s="6"/>
      <c r="FT190" s="6"/>
      <c r="FU190" s="6"/>
      <c r="FV190" s="6"/>
      <c r="FW190" s="6"/>
      <c r="FX190" s="6"/>
      <c r="FY190" s="6"/>
      <c r="FZ190" s="6"/>
      <c r="GA190" s="6"/>
      <c r="GB190" s="6"/>
      <c r="GC190" s="6"/>
      <c r="GD190" s="6"/>
      <c r="GE190" s="6"/>
      <c r="GF190" s="6"/>
      <c r="GG190" s="6"/>
      <c r="GH190" s="6"/>
      <c r="GI190" s="6"/>
      <c r="GJ190" s="6"/>
      <c r="GK190" s="6"/>
      <c r="GL190" s="6"/>
      <c r="GM190" s="6"/>
      <c r="GN190" s="6"/>
      <c r="GO190" s="6"/>
      <c r="GP190" s="6"/>
      <c r="GQ190" s="6"/>
      <c r="GR190" s="6"/>
      <c r="GS190" s="6"/>
      <c r="GT190" s="6"/>
      <c r="GU190" s="6"/>
      <c r="GV190" s="6"/>
      <c r="GW190" s="6"/>
      <c r="GX190" s="6"/>
      <c r="GY190" s="6"/>
      <c r="GZ190" s="6"/>
      <c r="HA190" s="6"/>
      <c r="HB190" s="6"/>
      <c r="HC190" s="6"/>
      <c r="HD190" s="6"/>
      <c r="HE190" s="6"/>
      <c r="HF190" s="6"/>
      <c r="HG190" s="6"/>
      <c r="HH190" s="6"/>
      <c r="HI190" s="6"/>
      <c r="HJ190" s="6"/>
      <c r="HK190" s="6"/>
      <c r="HL190" s="6"/>
      <c r="HM190" s="6"/>
      <c r="HN190" s="6"/>
      <c r="HO190" s="6"/>
      <c r="HP190" s="6"/>
      <c r="HQ190" s="6"/>
      <c r="HR190" s="6"/>
      <c r="HS190" s="6"/>
      <c r="HT190" s="6"/>
      <c r="HU190" s="6"/>
      <c r="HV190" s="6"/>
      <c r="HW190" s="6"/>
      <c r="HX190" s="6"/>
      <c r="HY190" s="6"/>
      <c r="HZ190" s="6"/>
      <c r="IA190" s="6"/>
      <c r="IB190" s="6"/>
      <c r="IC190" s="6"/>
      <c r="ID190" s="6"/>
      <c r="IE190" s="6"/>
      <c r="IF190" s="6"/>
      <c r="IG190" s="6"/>
      <c r="IH190" s="6"/>
      <c r="II190" s="6"/>
      <c r="IJ190" s="6"/>
      <c r="IK190" s="6"/>
      <c r="IL190" s="6"/>
    </row>
    <row r="191" spans="1:246" x14ac:dyDescent="0.25">
      <c r="A191" s="17">
        <f t="shared" si="2"/>
        <v>42066</v>
      </c>
      <c r="B191" s="31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6"/>
      <c r="CE191" s="6"/>
      <c r="CF191" s="6"/>
      <c r="CG191" s="6"/>
      <c r="CH191" s="6"/>
      <c r="CI191" s="6"/>
      <c r="CJ191" s="6"/>
      <c r="CK191" s="6"/>
      <c r="CL191" s="6"/>
      <c r="CM191" s="6"/>
      <c r="CN191" s="6"/>
      <c r="CO191" s="6"/>
      <c r="CP191" s="6"/>
      <c r="CQ191" s="6"/>
      <c r="CR191" s="6"/>
      <c r="CS191" s="6"/>
      <c r="CT191" s="6"/>
      <c r="CU191" s="6"/>
      <c r="CV191" s="6"/>
      <c r="CW191" s="6"/>
      <c r="CX191" s="6"/>
      <c r="CY191" s="6"/>
      <c r="CZ191" s="6"/>
      <c r="DA191" s="6"/>
      <c r="DB191" s="6"/>
      <c r="DC191" s="6"/>
      <c r="DD191" s="6"/>
      <c r="DE191" s="6"/>
      <c r="DF191" s="6"/>
      <c r="DG191" s="6"/>
      <c r="DH191" s="6"/>
      <c r="DI191" s="6"/>
      <c r="DJ191" s="6"/>
      <c r="DK191" s="6"/>
      <c r="DL191" s="6"/>
      <c r="DM191" s="6"/>
      <c r="DN191" s="6"/>
      <c r="DO191" s="6"/>
      <c r="DP191" s="6"/>
      <c r="DQ191" s="6"/>
      <c r="DR191" s="6"/>
      <c r="DS191" s="6"/>
      <c r="DT191" s="6"/>
      <c r="DU191" s="6"/>
      <c r="DV191" s="6"/>
      <c r="DW191" s="6"/>
      <c r="DX191" s="6"/>
      <c r="DY191" s="6"/>
      <c r="DZ191" s="6"/>
      <c r="EA191" s="6"/>
      <c r="EB191" s="6"/>
      <c r="EC191" s="6"/>
      <c r="ED191" s="6"/>
      <c r="EE191" s="6"/>
      <c r="EF191" s="6"/>
      <c r="EG191" s="6"/>
      <c r="EH191" s="6"/>
      <c r="EI191" s="6"/>
      <c r="EJ191" s="6"/>
      <c r="EK191" s="6"/>
      <c r="EL191" s="6"/>
      <c r="EM191" s="6"/>
      <c r="EN191" s="6"/>
      <c r="EO191" s="6"/>
      <c r="EP191" s="6"/>
      <c r="EQ191" s="6"/>
      <c r="ER191" s="6"/>
      <c r="ES191" s="6"/>
      <c r="ET191" s="6"/>
      <c r="EU191" s="6"/>
      <c r="EV191" s="6"/>
      <c r="EW191" s="6"/>
      <c r="EX191" s="6"/>
      <c r="EY191" s="6"/>
      <c r="EZ191" s="6"/>
      <c r="FA191" s="6"/>
      <c r="FB191" s="6"/>
      <c r="FC191" s="6"/>
      <c r="FD191" s="6"/>
      <c r="FE191" s="6"/>
      <c r="FF191" s="6"/>
      <c r="FG191" s="6"/>
      <c r="FH191" s="6"/>
      <c r="FI191" s="6"/>
      <c r="FJ191" s="6"/>
      <c r="FK191" s="6"/>
      <c r="FL191" s="6"/>
      <c r="FM191" s="6"/>
      <c r="FN191" s="6"/>
      <c r="FO191" s="6"/>
      <c r="FP191" s="6"/>
      <c r="FQ191" s="6"/>
      <c r="FR191" s="6"/>
      <c r="FS191" s="6"/>
      <c r="FT191" s="6"/>
      <c r="FU191" s="6"/>
      <c r="FV191" s="6"/>
      <c r="FW191" s="6"/>
      <c r="FX191" s="6"/>
      <c r="FY191" s="6"/>
      <c r="FZ191" s="6"/>
      <c r="GA191" s="6"/>
      <c r="GB191" s="6"/>
      <c r="GC191" s="6"/>
      <c r="GD191" s="6"/>
      <c r="GE191" s="6"/>
      <c r="GF191" s="6"/>
      <c r="GG191" s="6"/>
      <c r="GH191" s="6"/>
      <c r="GI191" s="6"/>
      <c r="GJ191" s="6"/>
      <c r="GK191" s="6"/>
      <c r="GL191" s="6"/>
      <c r="GM191" s="6"/>
      <c r="GN191" s="6"/>
      <c r="GO191" s="6"/>
      <c r="GP191" s="6"/>
      <c r="GQ191" s="6"/>
      <c r="GR191" s="6"/>
      <c r="GS191" s="6"/>
      <c r="GT191" s="6"/>
      <c r="GU191" s="6"/>
      <c r="GV191" s="6"/>
      <c r="GW191" s="6"/>
      <c r="GX191" s="6"/>
      <c r="GY191" s="6"/>
      <c r="GZ191" s="6"/>
      <c r="HA191" s="6"/>
      <c r="HB191" s="6"/>
      <c r="HC191" s="6"/>
      <c r="HD191" s="6"/>
      <c r="HE191" s="6"/>
      <c r="HF191" s="6"/>
      <c r="HG191" s="6"/>
      <c r="HH191" s="6"/>
      <c r="HI191" s="6"/>
      <c r="HJ191" s="6"/>
      <c r="HK191" s="6"/>
      <c r="HL191" s="6"/>
      <c r="HM191" s="6"/>
      <c r="HN191" s="6"/>
      <c r="HO191" s="6"/>
      <c r="HP191" s="6"/>
      <c r="HQ191" s="6"/>
      <c r="HR191" s="6"/>
      <c r="HS191" s="6"/>
      <c r="HT191" s="6"/>
      <c r="HU191" s="6"/>
      <c r="HV191" s="6"/>
      <c r="HW191" s="6"/>
      <c r="HX191" s="6"/>
      <c r="HY191" s="6"/>
      <c r="HZ191" s="6"/>
      <c r="IA191" s="6"/>
      <c r="IB191" s="6"/>
      <c r="IC191" s="6"/>
      <c r="ID191" s="6"/>
      <c r="IE191" s="6"/>
      <c r="IF191" s="6"/>
      <c r="IG191" s="6"/>
      <c r="IH191" s="6"/>
      <c r="II191" s="6"/>
      <c r="IJ191" s="6"/>
      <c r="IK191" s="6"/>
      <c r="IL191" s="6"/>
    </row>
    <row r="192" spans="1:246" x14ac:dyDescent="0.25">
      <c r="A192" s="17">
        <f t="shared" si="2"/>
        <v>42067</v>
      </c>
      <c r="B192" s="31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6"/>
      <c r="CF192" s="6"/>
      <c r="CG192" s="6"/>
      <c r="CH192" s="6"/>
      <c r="CI192" s="6"/>
      <c r="CJ192" s="6"/>
      <c r="CK192" s="6"/>
      <c r="CL192" s="6"/>
      <c r="CM192" s="6"/>
      <c r="CN192" s="6"/>
      <c r="CO192" s="6"/>
      <c r="CP192" s="6"/>
      <c r="CQ192" s="6"/>
      <c r="CR192" s="6"/>
      <c r="CS192" s="6"/>
      <c r="CT192" s="6"/>
      <c r="CU192" s="6"/>
      <c r="CV192" s="6"/>
      <c r="CW192" s="6"/>
      <c r="CX192" s="6"/>
      <c r="CY192" s="6"/>
      <c r="CZ192" s="6"/>
      <c r="DA192" s="6"/>
      <c r="DB192" s="6"/>
      <c r="DC192" s="6"/>
      <c r="DD192" s="6"/>
      <c r="DE192" s="6"/>
      <c r="DF192" s="6"/>
      <c r="DG192" s="6"/>
      <c r="DH192" s="6"/>
      <c r="DI192" s="6"/>
      <c r="DJ192" s="6"/>
      <c r="DK192" s="6"/>
      <c r="DL192" s="6"/>
      <c r="DM192" s="6"/>
      <c r="DN192" s="6"/>
      <c r="DO192" s="6"/>
      <c r="DP192" s="6"/>
      <c r="DQ192" s="6"/>
      <c r="DR192" s="6"/>
      <c r="DS192" s="6"/>
      <c r="DT192" s="6"/>
      <c r="DU192" s="6"/>
      <c r="DV192" s="6"/>
      <c r="DW192" s="6"/>
      <c r="DX192" s="6"/>
      <c r="DY192" s="6"/>
      <c r="DZ192" s="6"/>
      <c r="EA192" s="6"/>
      <c r="EB192" s="6"/>
      <c r="EC192" s="6"/>
      <c r="ED192" s="6"/>
      <c r="EE192" s="6"/>
      <c r="EF192" s="6"/>
      <c r="EG192" s="6"/>
      <c r="EH192" s="6"/>
      <c r="EI192" s="6"/>
      <c r="EJ192" s="6"/>
      <c r="EK192" s="6"/>
      <c r="EL192" s="6"/>
      <c r="EM192" s="6"/>
      <c r="EN192" s="6"/>
      <c r="EO192" s="6"/>
      <c r="EP192" s="6"/>
      <c r="EQ192" s="6"/>
      <c r="ER192" s="6"/>
      <c r="ES192" s="6"/>
      <c r="ET192" s="6"/>
      <c r="EU192" s="6"/>
      <c r="EV192" s="6"/>
      <c r="EW192" s="6"/>
      <c r="EX192" s="6"/>
      <c r="EY192" s="6"/>
      <c r="EZ192" s="6"/>
      <c r="FA192" s="6"/>
      <c r="FB192" s="6"/>
      <c r="FC192" s="6"/>
      <c r="FD192" s="6"/>
      <c r="FE192" s="6"/>
      <c r="FF192" s="6"/>
      <c r="FG192" s="6"/>
      <c r="FH192" s="6"/>
      <c r="FI192" s="6"/>
      <c r="FJ192" s="6"/>
      <c r="FK192" s="6"/>
      <c r="FL192" s="6"/>
      <c r="FM192" s="6"/>
      <c r="FN192" s="6"/>
      <c r="FO192" s="6"/>
      <c r="FP192" s="6"/>
      <c r="FQ192" s="6"/>
      <c r="FR192" s="6"/>
      <c r="FS192" s="6"/>
      <c r="FT192" s="6"/>
      <c r="FU192" s="6"/>
      <c r="FV192" s="6"/>
      <c r="FW192" s="6"/>
      <c r="FX192" s="6"/>
      <c r="FY192" s="6"/>
      <c r="FZ192" s="6"/>
      <c r="GA192" s="6"/>
      <c r="GB192" s="6"/>
      <c r="GC192" s="6"/>
      <c r="GD192" s="6"/>
      <c r="GE192" s="6"/>
      <c r="GF192" s="6"/>
      <c r="GG192" s="6"/>
      <c r="GH192" s="6"/>
      <c r="GI192" s="6"/>
      <c r="GJ192" s="6"/>
      <c r="GK192" s="6"/>
      <c r="GL192" s="6"/>
      <c r="GM192" s="6"/>
      <c r="GN192" s="6"/>
      <c r="GO192" s="6"/>
      <c r="GP192" s="6"/>
      <c r="GQ192" s="6"/>
      <c r="GR192" s="6"/>
      <c r="GS192" s="6"/>
      <c r="GT192" s="6"/>
      <c r="GU192" s="6"/>
      <c r="GV192" s="6"/>
      <c r="GW192" s="6"/>
      <c r="GX192" s="6"/>
      <c r="GY192" s="6"/>
      <c r="GZ192" s="6"/>
      <c r="HA192" s="6"/>
      <c r="HB192" s="6"/>
      <c r="HC192" s="6"/>
      <c r="HD192" s="6"/>
      <c r="HE192" s="6"/>
      <c r="HF192" s="6"/>
      <c r="HG192" s="6"/>
      <c r="HH192" s="6"/>
      <c r="HI192" s="6"/>
      <c r="HJ192" s="6"/>
      <c r="HK192" s="6"/>
      <c r="HL192" s="6"/>
      <c r="HM192" s="6"/>
      <c r="HN192" s="6"/>
      <c r="HO192" s="6"/>
      <c r="HP192" s="6"/>
      <c r="HQ192" s="6"/>
      <c r="HR192" s="6"/>
      <c r="HS192" s="6"/>
      <c r="HT192" s="6"/>
      <c r="HU192" s="6"/>
      <c r="HV192" s="6"/>
      <c r="HW192" s="6"/>
      <c r="HX192" s="6"/>
      <c r="HY192" s="6"/>
      <c r="HZ192" s="6"/>
      <c r="IA192" s="6"/>
      <c r="IB192" s="6"/>
      <c r="IC192" s="6"/>
      <c r="ID192" s="6"/>
      <c r="IE192" s="6"/>
      <c r="IF192" s="6"/>
      <c r="IG192" s="6"/>
      <c r="IH192" s="6"/>
      <c r="II192" s="6"/>
      <c r="IJ192" s="6"/>
      <c r="IK192" s="6"/>
      <c r="IL192" s="6"/>
    </row>
    <row r="193" spans="1:246" x14ac:dyDescent="0.25">
      <c r="A193" s="17">
        <f t="shared" si="2"/>
        <v>42068</v>
      </c>
      <c r="B193" s="31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6"/>
      <c r="CD193" s="6"/>
      <c r="CE193" s="6"/>
      <c r="CF193" s="6"/>
      <c r="CG193" s="6"/>
      <c r="CH193" s="6"/>
      <c r="CI193" s="6"/>
      <c r="CJ193" s="6"/>
      <c r="CK193" s="6"/>
      <c r="CL193" s="6"/>
      <c r="CM193" s="6"/>
      <c r="CN193" s="6"/>
      <c r="CO193" s="6"/>
      <c r="CP193" s="6"/>
      <c r="CQ193" s="6"/>
      <c r="CR193" s="6"/>
      <c r="CS193" s="6"/>
      <c r="CT193" s="6"/>
      <c r="CU193" s="6"/>
      <c r="CV193" s="6"/>
      <c r="CW193" s="6"/>
      <c r="CX193" s="6"/>
      <c r="CY193" s="6"/>
      <c r="CZ193" s="6"/>
      <c r="DA193" s="6"/>
      <c r="DB193" s="6"/>
      <c r="DC193" s="6"/>
      <c r="DD193" s="6"/>
      <c r="DE193" s="6"/>
      <c r="DF193" s="6"/>
      <c r="DG193" s="6"/>
      <c r="DH193" s="6"/>
      <c r="DI193" s="6"/>
      <c r="DJ193" s="6"/>
      <c r="DK193" s="6"/>
      <c r="DL193" s="6"/>
      <c r="DM193" s="6"/>
      <c r="DN193" s="6"/>
      <c r="DO193" s="6"/>
      <c r="DP193" s="6"/>
      <c r="DQ193" s="6"/>
      <c r="DR193" s="6"/>
      <c r="DS193" s="6"/>
      <c r="DT193" s="6"/>
      <c r="DU193" s="6"/>
      <c r="DV193" s="6"/>
      <c r="DW193" s="6"/>
      <c r="DX193" s="6"/>
      <c r="DY193" s="6"/>
      <c r="DZ193" s="6"/>
      <c r="EA193" s="6"/>
      <c r="EB193" s="6"/>
      <c r="EC193" s="6"/>
      <c r="ED193" s="6"/>
      <c r="EE193" s="6"/>
      <c r="EF193" s="6"/>
      <c r="EG193" s="6"/>
      <c r="EH193" s="6"/>
      <c r="EI193" s="6"/>
      <c r="EJ193" s="6"/>
      <c r="EK193" s="6"/>
      <c r="EL193" s="6"/>
      <c r="EM193" s="6"/>
      <c r="EN193" s="6"/>
      <c r="EO193" s="6"/>
      <c r="EP193" s="6"/>
      <c r="EQ193" s="6"/>
      <c r="ER193" s="6"/>
      <c r="ES193" s="6"/>
      <c r="ET193" s="6"/>
      <c r="EU193" s="6"/>
      <c r="EV193" s="6"/>
      <c r="EW193" s="6"/>
      <c r="EX193" s="6"/>
      <c r="EY193" s="6"/>
      <c r="EZ193" s="6"/>
      <c r="FA193" s="6"/>
      <c r="FB193" s="6"/>
      <c r="FC193" s="6"/>
      <c r="FD193" s="6"/>
      <c r="FE193" s="6"/>
      <c r="FF193" s="6"/>
      <c r="FG193" s="6"/>
      <c r="FH193" s="6"/>
      <c r="FI193" s="6"/>
      <c r="FJ193" s="6"/>
      <c r="FK193" s="6"/>
      <c r="FL193" s="6"/>
      <c r="FM193" s="6"/>
      <c r="FN193" s="6"/>
      <c r="FO193" s="6"/>
      <c r="FP193" s="6"/>
      <c r="FQ193" s="6"/>
      <c r="FR193" s="6"/>
      <c r="FS193" s="6"/>
      <c r="FT193" s="6"/>
      <c r="FU193" s="6"/>
      <c r="FV193" s="6"/>
      <c r="FW193" s="6"/>
      <c r="FX193" s="6"/>
      <c r="FY193" s="6"/>
      <c r="FZ193" s="6"/>
      <c r="GA193" s="6"/>
      <c r="GB193" s="6"/>
      <c r="GC193" s="6"/>
      <c r="GD193" s="6"/>
      <c r="GE193" s="6"/>
      <c r="GF193" s="6"/>
      <c r="GG193" s="6"/>
      <c r="GH193" s="6"/>
      <c r="GI193" s="6"/>
      <c r="GJ193" s="6"/>
      <c r="GK193" s="6"/>
      <c r="GL193" s="6"/>
      <c r="GM193" s="6"/>
      <c r="GN193" s="6"/>
      <c r="GO193" s="6"/>
      <c r="GP193" s="6"/>
      <c r="GQ193" s="6"/>
      <c r="GR193" s="6"/>
      <c r="GS193" s="6"/>
      <c r="GT193" s="6"/>
      <c r="GU193" s="6"/>
      <c r="GV193" s="6"/>
      <c r="GW193" s="6"/>
      <c r="GX193" s="6"/>
      <c r="GY193" s="6"/>
      <c r="GZ193" s="6"/>
      <c r="HA193" s="6"/>
      <c r="HB193" s="6"/>
      <c r="HC193" s="6"/>
      <c r="HD193" s="6"/>
      <c r="HE193" s="6"/>
      <c r="HF193" s="6"/>
      <c r="HG193" s="6"/>
      <c r="HH193" s="6"/>
      <c r="HI193" s="6"/>
      <c r="HJ193" s="6"/>
      <c r="HK193" s="6"/>
      <c r="HL193" s="6"/>
      <c r="HM193" s="6"/>
      <c r="HN193" s="6"/>
      <c r="HO193" s="6"/>
      <c r="HP193" s="6"/>
      <c r="HQ193" s="6"/>
      <c r="HR193" s="6"/>
      <c r="HS193" s="6"/>
      <c r="HT193" s="6"/>
      <c r="HU193" s="6"/>
      <c r="HV193" s="6"/>
      <c r="HW193" s="6"/>
      <c r="HX193" s="6"/>
      <c r="HY193" s="6"/>
      <c r="HZ193" s="6"/>
      <c r="IA193" s="6"/>
      <c r="IB193" s="6"/>
      <c r="IC193" s="6"/>
      <c r="ID193" s="6"/>
      <c r="IE193" s="6"/>
      <c r="IF193" s="6"/>
      <c r="IG193" s="6"/>
      <c r="IH193" s="6"/>
      <c r="II193" s="6"/>
      <c r="IJ193" s="6"/>
      <c r="IK193" s="6"/>
      <c r="IL193" s="6"/>
    </row>
    <row r="194" spans="1:246" x14ac:dyDescent="0.25">
      <c r="A194" s="17">
        <f t="shared" si="2"/>
        <v>42069</v>
      </c>
      <c r="B194" s="31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6"/>
      <c r="CD194" s="6"/>
      <c r="CE194" s="6"/>
      <c r="CF194" s="6"/>
      <c r="CG194" s="6"/>
      <c r="CH194" s="6"/>
      <c r="CI194" s="6"/>
      <c r="CJ194" s="6"/>
      <c r="CK194" s="6"/>
      <c r="CL194" s="6"/>
      <c r="CM194" s="6"/>
      <c r="CN194" s="6"/>
      <c r="CO194" s="6"/>
      <c r="CP194" s="6"/>
      <c r="CQ194" s="6"/>
      <c r="CR194" s="6"/>
      <c r="CS194" s="6"/>
      <c r="CT194" s="6"/>
      <c r="CU194" s="6"/>
      <c r="CV194" s="6"/>
      <c r="CW194" s="6"/>
      <c r="CX194" s="6"/>
      <c r="CY194" s="6"/>
      <c r="CZ194" s="6"/>
      <c r="DA194" s="6"/>
      <c r="DB194" s="6"/>
      <c r="DC194" s="6"/>
      <c r="DD194" s="6"/>
      <c r="DE194" s="6"/>
      <c r="DF194" s="6"/>
      <c r="DG194" s="6"/>
      <c r="DH194" s="6"/>
      <c r="DI194" s="6"/>
      <c r="DJ194" s="6"/>
      <c r="DK194" s="6"/>
      <c r="DL194" s="6"/>
      <c r="DM194" s="6"/>
      <c r="DN194" s="6"/>
      <c r="DO194" s="6"/>
      <c r="DP194" s="6"/>
      <c r="DQ194" s="6"/>
      <c r="DR194" s="6"/>
      <c r="DS194" s="6"/>
      <c r="DT194" s="6"/>
      <c r="DU194" s="6"/>
      <c r="DV194" s="6"/>
      <c r="DW194" s="6"/>
      <c r="DX194" s="6"/>
      <c r="DY194" s="6"/>
      <c r="DZ194" s="6"/>
      <c r="EA194" s="6"/>
      <c r="EB194" s="6"/>
      <c r="EC194" s="6"/>
      <c r="ED194" s="6"/>
      <c r="EE194" s="6"/>
      <c r="EF194" s="6"/>
      <c r="EG194" s="6"/>
      <c r="EH194" s="6"/>
      <c r="EI194" s="6"/>
      <c r="EJ194" s="6"/>
      <c r="EK194" s="6"/>
      <c r="EL194" s="6"/>
      <c r="EM194" s="6"/>
      <c r="EN194" s="6"/>
      <c r="EO194" s="6"/>
      <c r="EP194" s="6"/>
      <c r="EQ194" s="6"/>
      <c r="ER194" s="6"/>
      <c r="ES194" s="6"/>
      <c r="ET194" s="6"/>
      <c r="EU194" s="6"/>
      <c r="EV194" s="6"/>
      <c r="EW194" s="6"/>
      <c r="EX194" s="6"/>
      <c r="EY194" s="6"/>
      <c r="EZ194" s="6"/>
      <c r="FA194" s="6"/>
      <c r="FB194" s="6"/>
      <c r="FC194" s="6"/>
      <c r="FD194" s="6"/>
      <c r="FE194" s="6"/>
      <c r="FF194" s="6"/>
      <c r="FG194" s="6"/>
      <c r="FH194" s="6"/>
      <c r="FI194" s="6"/>
      <c r="FJ194" s="6"/>
      <c r="FK194" s="6"/>
      <c r="FL194" s="6"/>
      <c r="FM194" s="6"/>
      <c r="FN194" s="6"/>
      <c r="FO194" s="6"/>
      <c r="FP194" s="6"/>
      <c r="FQ194" s="6"/>
      <c r="FR194" s="6"/>
      <c r="FS194" s="6"/>
      <c r="FT194" s="6"/>
      <c r="FU194" s="6"/>
      <c r="FV194" s="6"/>
      <c r="FW194" s="6"/>
      <c r="FX194" s="6"/>
      <c r="FY194" s="6"/>
      <c r="FZ194" s="6"/>
      <c r="GA194" s="6"/>
      <c r="GB194" s="6"/>
      <c r="GC194" s="6"/>
      <c r="GD194" s="6"/>
      <c r="GE194" s="6"/>
      <c r="GF194" s="6"/>
      <c r="GG194" s="6"/>
      <c r="GH194" s="6"/>
      <c r="GI194" s="6"/>
      <c r="GJ194" s="6"/>
      <c r="GK194" s="6"/>
      <c r="GL194" s="6"/>
      <c r="GM194" s="6"/>
      <c r="GN194" s="6"/>
      <c r="GO194" s="6"/>
      <c r="GP194" s="6"/>
      <c r="GQ194" s="6"/>
      <c r="GR194" s="6"/>
      <c r="GS194" s="6"/>
      <c r="GT194" s="6"/>
      <c r="GU194" s="6"/>
      <c r="GV194" s="6"/>
      <c r="GW194" s="6"/>
      <c r="GX194" s="6"/>
      <c r="GY194" s="6"/>
      <c r="GZ194" s="6"/>
      <c r="HA194" s="6"/>
      <c r="HB194" s="6"/>
      <c r="HC194" s="6"/>
      <c r="HD194" s="6"/>
      <c r="HE194" s="6"/>
      <c r="HF194" s="6"/>
      <c r="HG194" s="6"/>
      <c r="HH194" s="6"/>
      <c r="HI194" s="6"/>
      <c r="HJ194" s="6"/>
      <c r="HK194" s="6"/>
      <c r="HL194" s="6"/>
      <c r="HM194" s="6"/>
      <c r="HN194" s="6"/>
      <c r="HO194" s="6"/>
      <c r="HP194" s="6"/>
      <c r="HQ194" s="6"/>
      <c r="HR194" s="6"/>
      <c r="HS194" s="6"/>
      <c r="HT194" s="6"/>
      <c r="HU194" s="6"/>
      <c r="HV194" s="6"/>
      <c r="HW194" s="6"/>
      <c r="HX194" s="6"/>
      <c r="HY194" s="6"/>
      <c r="HZ194" s="6"/>
      <c r="IA194" s="6"/>
      <c r="IB194" s="6"/>
      <c r="IC194" s="6"/>
      <c r="ID194" s="6"/>
      <c r="IE194" s="6"/>
      <c r="IF194" s="6"/>
      <c r="IG194" s="6"/>
      <c r="IH194" s="6"/>
      <c r="II194" s="6"/>
      <c r="IJ194" s="6"/>
      <c r="IK194" s="6"/>
      <c r="IL194" s="6"/>
    </row>
    <row r="195" spans="1:246" x14ac:dyDescent="0.25">
      <c r="A195" s="17">
        <f t="shared" si="2"/>
        <v>42070</v>
      </c>
      <c r="B195" s="31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6"/>
      <c r="CF195" s="6"/>
      <c r="CG195" s="6"/>
      <c r="CH195" s="6"/>
      <c r="CI195" s="6"/>
      <c r="CJ195" s="6"/>
      <c r="CK195" s="6"/>
      <c r="CL195" s="6"/>
      <c r="CM195" s="6"/>
      <c r="CN195" s="6"/>
      <c r="CO195" s="6"/>
      <c r="CP195" s="6"/>
      <c r="CQ195" s="6"/>
      <c r="CR195" s="6"/>
      <c r="CS195" s="6"/>
      <c r="CT195" s="6"/>
      <c r="CU195" s="6"/>
      <c r="CV195" s="6"/>
      <c r="CW195" s="6"/>
      <c r="CX195" s="6"/>
      <c r="CY195" s="6"/>
      <c r="CZ195" s="6"/>
      <c r="DA195" s="6"/>
      <c r="DB195" s="6"/>
      <c r="DC195" s="6"/>
      <c r="DD195" s="6"/>
      <c r="DE195" s="6"/>
      <c r="DF195" s="6"/>
      <c r="DG195" s="6"/>
      <c r="DH195" s="6"/>
      <c r="DI195" s="6"/>
      <c r="DJ195" s="6"/>
      <c r="DK195" s="6"/>
      <c r="DL195" s="6"/>
      <c r="DM195" s="6"/>
      <c r="DN195" s="6"/>
      <c r="DO195" s="6"/>
      <c r="DP195" s="6"/>
      <c r="DQ195" s="6"/>
      <c r="DR195" s="6"/>
      <c r="DS195" s="6"/>
      <c r="DT195" s="6"/>
      <c r="DU195" s="6"/>
      <c r="DV195" s="6"/>
      <c r="DW195" s="6"/>
      <c r="DX195" s="6"/>
      <c r="DY195" s="6"/>
      <c r="DZ195" s="6"/>
      <c r="EA195" s="6"/>
      <c r="EB195" s="6"/>
      <c r="EC195" s="6"/>
      <c r="ED195" s="6"/>
      <c r="EE195" s="6"/>
      <c r="EF195" s="6"/>
      <c r="EG195" s="6"/>
      <c r="EH195" s="6"/>
      <c r="EI195" s="6"/>
      <c r="EJ195" s="6"/>
      <c r="EK195" s="6"/>
      <c r="EL195" s="6"/>
      <c r="EM195" s="6"/>
      <c r="EN195" s="6"/>
      <c r="EO195" s="6"/>
      <c r="EP195" s="6"/>
      <c r="EQ195" s="6"/>
      <c r="ER195" s="6"/>
      <c r="ES195" s="6"/>
      <c r="ET195" s="6"/>
      <c r="EU195" s="6"/>
      <c r="EV195" s="6"/>
      <c r="EW195" s="6"/>
      <c r="EX195" s="6"/>
      <c r="EY195" s="6"/>
      <c r="EZ195" s="6"/>
      <c r="FA195" s="6"/>
      <c r="FB195" s="6"/>
      <c r="FC195" s="6"/>
      <c r="FD195" s="6"/>
      <c r="FE195" s="6"/>
      <c r="FF195" s="6"/>
      <c r="FG195" s="6"/>
      <c r="FH195" s="6"/>
      <c r="FI195" s="6"/>
      <c r="FJ195" s="6"/>
      <c r="FK195" s="6"/>
      <c r="FL195" s="6"/>
      <c r="FM195" s="6"/>
      <c r="FN195" s="6"/>
      <c r="FO195" s="6"/>
      <c r="FP195" s="6"/>
      <c r="FQ195" s="6"/>
      <c r="FR195" s="6"/>
      <c r="FS195" s="6"/>
      <c r="FT195" s="6"/>
      <c r="FU195" s="6"/>
      <c r="FV195" s="6"/>
      <c r="FW195" s="6"/>
      <c r="FX195" s="6"/>
      <c r="FY195" s="6"/>
      <c r="FZ195" s="6"/>
      <c r="GA195" s="6"/>
      <c r="GB195" s="6"/>
      <c r="GC195" s="6"/>
      <c r="GD195" s="6"/>
      <c r="GE195" s="6"/>
      <c r="GF195" s="6"/>
      <c r="GG195" s="6"/>
      <c r="GH195" s="6"/>
      <c r="GI195" s="6"/>
      <c r="GJ195" s="6"/>
      <c r="GK195" s="6"/>
      <c r="GL195" s="6"/>
      <c r="GM195" s="6"/>
      <c r="GN195" s="6"/>
      <c r="GO195" s="6"/>
      <c r="GP195" s="6"/>
      <c r="GQ195" s="6"/>
      <c r="GR195" s="6"/>
      <c r="GS195" s="6"/>
      <c r="GT195" s="6"/>
      <c r="GU195" s="6"/>
      <c r="GV195" s="6"/>
      <c r="GW195" s="6"/>
      <c r="GX195" s="6"/>
      <c r="GY195" s="6"/>
      <c r="GZ195" s="6"/>
      <c r="HA195" s="6"/>
      <c r="HB195" s="6"/>
      <c r="HC195" s="6"/>
      <c r="HD195" s="6"/>
      <c r="HE195" s="6"/>
      <c r="HF195" s="6"/>
      <c r="HG195" s="6"/>
      <c r="HH195" s="6"/>
      <c r="HI195" s="6"/>
      <c r="HJ195" s="6"/>
      <c r="HK195" s="6"/>
      <c r="HL195" s="6"/>
      <c r="HM195" s="6"/>
      <c r="HN195" s="6"/>
      <c r="HO195" s="6"/>
      <c r="HP195" s="6"/>
      <c r="HQ195" s="6"/>
      <c r="HR195" s="6"/>
      <c r="HS195" s="6"/>
      <c r="HT195" s="6"/>
      <c r="HU195" s="6"/>
      <c r="HV195" s="6"/>
      <c r="HW195" s="6"/>
      <c r="HX195" s="6"/>
      <c r="HY195" s="6"/>
      <c r="HZ195" s="6"/>
      <c r="IA195" s="6"/>
      <c r="IB195" s="6"/>
      <c r="IC195" s="6"/>
      <c r="ID195" s="6"/>
      <c r="IE195" s="6"/>
      <c r="IF195" s="6"/>
      <c r="IG195" s="6"/>
      <c r="IH195" s="6"/>
      <c r="II195" s="6"/>
      <c r="IJ195" s="6"/>
      <c r="IK195" s="6"/>
      <c r="IL195" s="6"/>
    </row>
    <row r="196" spans="1:246" x14ac:dyDescent="0.25">
      <c r="A196" s="17">
        <f t="shared" si="2"/>
        <v>42071</v>
      </c>
      <c r="B196" s="31">
        <v>15</v>
      </c>
      <c r="C196" s="6">
        <v>15</v>
      </c>
      <c r="D196" s="6" t="s">
        <v>100</v>
      </c>
      <c r="E196" s="6" t="s">
        <v>100</v>
      </c>
      <c r="F196" s="6" t="s">
        <v>100</v>
      </c>
      <c r="G196" s="6">
        <v>1</v>
      </c>
      <c r="H196" s="6">
        <v>2</v>
      </c>
      <c r="I196" s="6">
        <v>6</v>
      </c>
      <c r="J196" s="6" t="s">
        <v>100</v>
      </c>
      <c r="K196" s="6" t="s">
        <v>100</v>
      </c>
      <c r="L196" s="6" t="s">
        <v>100</v>
      </c>
      <c r="M196" s="6">
        <v>100</v>
      </c>
      <c r="N196" s="6">
        <v>95</v>
      </c>
      <c r="O196" s="6" t="s">
        <v>100</v>
      </c>
      <c r="P196" s="6" t="s">
        <v>100</v>
      </c>
      <c r="Q196" s="6" t="s">
        <v>100</v>
      </c>
      <c r="R196" s="6" t="s">
        <v>100</v>
      </c>
      <c r="S196" s="6" t="s">
        <v>100</v>
      </c>
      <c r="T196" s="6" t="s">
        <v>100</v>
      </c>
      <c r="U196" s="6"/>
      <c r="W196" s="6">
        <v>48</v>
      </c>
      <c r="X196" s="6">
        <v>3</v>
      </c>
      <c r="Y196" s="6">
        <v>12</v>
      </c>
      <c r="Z196" s="6">
        <v>38</v>
      </c>
      <c r="AA196" s="6">
        <v>68</v>
      </c>
      <c r="AB196" s="6">
        <v>2</v>
      </c>
      <c r="AC196" s="6">
        <v>16</v>
      </c>
      <c r="AD196" s="6" t="s">
        <v>100</v>
      </c>
      <c r="AE196" s="6">
        <v>4</v>
      </c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6"/>
      <c r="CG196" s="6"/>
      <c r="CH196" s="6"/>
      <c r="CI196" s="6"/>
      <c r="CJ196" s="6"/>
      <c r="CK196" s="6"/>
      <c r="CL196" s="6"/>
      <c r="CM196" s="6"/>
      <c r="CN196" s="6"/>
      <c r="CO196" s="6"/>
      <c r="CP196" s="6"/>
      <c r="CQ196" s="6"/>
      <c r="CR196" s="6"/>
      <c r="CS196" s="6"/>
      <c r="CT196" s="6"/>
      <c r="CU196" s="6"/>
      <c r="CV196" s="6"/>
      <c r="CW196" s="6"/>
      <c r="CX196" s="6"/>
      <c r="CY196" s="6"/>
      <c r="CZ196" s="6"/>
      <c r="DA196" s="6"/>
      <c r="DB196" s="6"/>
      <c r="DC196" s="6"/>
      <c r="DD196" s="6"/>
      <c r="DE196" s="6"/>
      <c r="DF196" s="6"/>
      <c r="DG196" s="6"/>
      <c r="DH196" s="6"/>
      <c r="DI196" s="6"/>
      <c r="DJ196" s="6"/>
      <c r="DK196" s="6"/>
      <c r="DL196" s="6"/>
      <c r="DM196" s="6"/>
      <c r="DN196" s="6"/>
      <c r="DO196" s="6"/>
      <c r="DP196" s="6"/>
      <c r="DQ196" s="6"/>
      <c r="DR196" s="6"/>
      <c r="DS196" s="6"/>
      <c r="DT196" s="6"/>
      <c r="DU196" s="6"/>
      <c r="DV196" s="6"/>
      <c r="DW196" s="6"/>
      <c r="DX196" s="6"/>
      <c r="DY196" s="6"/>
      <c r="DZ196" s="6"/>
      <c r="EA196" s="6"/>
      <c r="EB196" s="6"/>
      <c r="EC196" s="6"/>
      <c r="ED196" s="6"/>
      <c r="EE196" s="6"/>
      <c r="EF196" s="6"/>
      <c r="EG196" s="6"/>
      <c r="EH196" s="6"/>
      <c r="EI196" s="6"/>
      <c r="EJ196" s="6"/>
      <c r="EK196" s="6"/>
      <c r="EL196" s="6"/>
      <c r="EM196" s="6"/>
      <c r="EN196" s="6"/>
      <c r="EO196" s="6"/>
      <c r="EP196" s="6"/>
      <c r="EQ196" s="6"/>
      <c r="ER196" s="6"/>
      <c r="ES196" s="6"/>
      <c r="ET196" s="6"/>
      <c r="EU196" s="6"/>
      <c r="EV196" s="6"/>
      <c r="EW196" s="6"/>
      <c r="EX196" s="6"/>
      <c r="EY196" s="6"/>
      <c r="EZ196" s="6"/>
      <c r="FA196" s="6"/>
      <c r="FB196" s="6"/>
      <c r="FC196" s="6"/>
      <c r="FD196" s="6"/>
      <c r="FE196" s="6"/>
      <c r="FF196" s="6"/>
      <c r="FG196" s="6"/>
      <c r="FH196" s="6"/>
      <c r="FI196" s="6"/>
      <c r="FJ196" s="6"/>
      <c r="FK196" s="6"/>
      <c r="FL196" s="6"/>
      <c r="FM196" s="6"/>
      <c r="FN196" s="6"/>
      <c r="FO196" s="6"/>
      <c r="FP196" s="6"/>
      <c r="FQ196" s="6"/>
      <c r="FR196" s="6"/>
      <c r="FS196" s="6"/>
      <c r="FT196" s="6"/>
      <c r="FU196" s="6"/>
      <c r="FV196" s="6"/>
      <c r="FW196" s="6"/>
      <c r="FX196" s="6"/>
      <c r="FY196" s="6"/>
      <c r="FZ196" s="6"/>
      <c r="GA196" s="6"/>
      <c r="GB196" s="6"/>
      <c r="GC196" s="6"/>
      <c r="GD196" s="6"/>
      <c r="GE196" s="6"/>
      <c r="GF196" s="6"/>
      <c r="GG196" s="6"/>
      <c r="GH196" s="6"/>
      <c r="GI196" s="6"/>
      <c r="GJ196" s="6"/>
      <c r="GK196" s="6"/>
      <c r="GL196" s="6"/>
      <c r="GM196" s="6"/>
      <c r="GN196" s="6"/>
      <c r="GO196" s="6"/>
      <c r="GP196" s="6"/>
      <c r="GQ196" s="6"/>
      <c r="GR196" s="6"/>
      <c r="GS196" s="6"/>
      <c r="GT196" s="6"/>
      <c r="GU196" s="6"/>
      <c r="GV196" s="6"/>
      <c r="GW196" s="6"/>
      <c r="GX196" s="6"/>
      <c r="GY196" s="6"/>
      <c r="GZ196" s="6"/>
      <c r="HA196" s="6"/>
      <c r="HB196" s="6"/>
      <c r="HC196" s="6"/>
      <c r="HD196" s="6"/>
      <c r="HE196" s="6"/>
      <c r="HF196" s="6"/>
      <c r="HG196" s="6"/>
      <c r="HH196" s="6"/>
      <c r="HI196" s="6"/>
      <c r="HJ196" s="6"/>
      <c r="HK196" s="6"/>
      <c r="HL196" s="6"/>
      <c r="HM196" s="6"/>
      <c r="HN196" s="6"/>
      <c r="HO196" s="6"/>
      <c r="HP196" s="6"/>
      <c r="HQ196" s="6"/>
      <c r="HR196" s="6"/>
      <c r="HS196" s="6"/>
      <c r="HT196" s="6"/>
      <c r="HU196" s="6"/>
      <c r="HV196" s="6"/>
      <c r="HW196" s="6"/>
      <c r="HX196" s="6"/>
      <c r="HY196" s="6"/>
      <c r="HZ196" s="6"/>
      <c r="IA196" s="6"/>
      <c r="IB196" s="6"/>
      <c r="IC196" s="6"/>
      <c r="ID196" s="6"/>
      <c r="IE196" s="6"/>
      <c r="IF196" s="6"/>
      <c r="IG196" s="6"/>
      <c r="IH196" s="6"/>
      <c r="II196" s="6"/>
      <c r="IJ196" s="6"/>
      <c r="IK196" s="6"/>
      <c r="IL196" s="6"/>
    </row>
    <row r="197" spans="1:246" x14ac:dyDescent="0.25">
      <c r="A197" s="17">
        <f t="shared" si="2"/>
        <v>42072</v>
      </c>
      <c r="B197" s="31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6"/>
      <c r="CG197" s="6"/>
      <c r="CH197" s="6"/>
      <c r="CI197" s="6"/>
      <c r="CJ197" s="6"/>
      <c r="CK197" s="6"/>
      <c r="CL197" s="6"/>
      <c r="CM197" s="6"/>
      <c r="CN197" s="6"/>
      <c r="CO197" s="6"/>
      <c r="CP197" s="6"/>
      <c r="CQ197" s="6"/>
      <c r="CR197" s="6"/>
      <c r="CS197" s="6"/>
      <c r="CT197" s="6"/>
      <c r="CU197" s="6"/>
      <c r="CV197" s="6"/>
      <c r="CW197" s="6"/>
      <c r="CX197" s="6"/>
      <c r="CY197" s="6"/>
      <c r="CZ197" s="6"/>
      <c r="DA197" s="6"/>
      <c r="DB197" s="6"/>
      <c r="DC197" s="6"/>
      <c r="DD197" s="6"/>
      <c r="DE197" s="6"/>
      <c r="DF197" s="6"/>
      <c r="DG197" s="6"/>
      <c r="DH197" s="6"/>
      <c r="DI197" s="6"/>
      <c r="DJ197" s="6"/>
      <c r="DK197" s="6"/>
      <c r="DL197" s="6"/>
      <c r="DM197" s="6"/>
      <c r="DN197" s="6"/>
      <c r="DO197" s="6"/>
      <c r="DP197" s="6"/>
      <c r="DQ197" s="6"/>
      <c r="DR197" s="6"/>
      <c r="DS197" s="6"/>
      <c r="DT197" s="6"/>
      <c r="DU197" s="6"/>
      <c r="DV197" s="6"/>
      <c r="DW197" s="6"/>
      <c r="DX197" s="6"/>
      <c r="DY197" s="6"/>
      <c r="DZ197" s="6"/>
      <c r="EA197" s="6"/>
      <c r="EB197" s="6"/>
      <c r="EC197" s="6"/>
      <c r="ED197" s="6"/>
      <c r="EE197" s="6"/>
      <c r="EF197" s="6"/>
      <c r="EG197" s="6"/>
      <c r="EH197" s="6"/>
      <c r="EI197" s="6"/>
      <c r="EJ197" s="6"/>
      <c r="EK197" s="6"/>
      <c r="EL197" s="6"/>
      <c r="EM197" s="6"/>
      <c r="EN197" s="6"/>
      <c r="EO197" s="6"/>
      <c r="EP197" s="6"/>
      <c r="EQ197" s="6"/>
      <c r="ER197" s="6"/>
      <c r="ES197" s="6"/>
      <c r="ET197" s="6"/>
      <c r="EU197" s="6"/>
      <c r="EV197" s="6"/>
      <c r="EW197" s="6"/>
      <c r="EX197" s="6"/>
      <c r="EY197" s="6"/>
      <c r="EZ197" s="6"/>
      <c r="FA197" s="6"/>
      <c r="FB197" s="6"/>
      <c r="FC197" s="6"/>
      <c r="FD197" s="6"/>
      <c r="FE197" s="6"/>
      <c r="FF197" s="6"/>
      <c r="FG197" s="6"/>
      <c r="FH197" s="6"/>
      <c r="FI197" s="6"/>
      <c r="FJ197" s="6"/>
      <c r="FK197" s="6"/>
      <c r="FL197" s="6"/>
      <c r="FM197" s="6"/>
      <c r="FN197" s="6"/>
      <c r="FO197" s="6"/>
      <c r="FP197" s="6"/>
      <c r="FQ197" s="6"/>
      <c r="FR197" s="6"/>
      <c r="FS197" s="6"/>
      <c r="FT197" s="6"/>
      <c r="FU197" s="6"/>
      <c r="FV197" s="6"/>
      <c r="FW197" s="6"/>
      <c r="FX197" s="6"/>
      <c r="FY197" s="6"/>
      <c r="FZ197" s="6"/>
      <c r="GA197" s="6"/>
      <c r="GB197" s="6"/>
      <c r="GC197" s="6"/>
      <c r="GD197" s="6"/>
      <c r="GE197" s="6"/>
      <c r="GF197" s="6"/>
      <c r="GG197" s="6"/>
      <c r="GH197" s="6"/>
      <c r="GI197" s="6"/>
      <c r="GJ197" s="6"/>
      <c r="GK197" s="6"/>
      <c r="GL197" s="6"/>
      <c r="GM197" s="6"/>
      <c r="GN197" s="6"/>
      <c r="GO197" s="6"/>
      <c r="GP197" s="6"/>
      <c r="GQ197" s="6"/>
      <c r="GR197" s="6"/>
      <c r="GS197" s="6"/>
      <c r="GT197" s="6"/>
      <c r="GU197" s="6"/>
      <c r="GV197" s="6"/>
      <c r="GW197" s="6"/>
      <c r="GX197" s="6"/>
      <c r="GY197" s="6"/>
      <c r="GZ197" s="6"/>
      <c r="HA197" s="6"/>
      <c r="HB197" s="6"/>
      <c r="HC197" s="6"/>
      <c r="HD197" s="6"/>
      <c r="HE197" s="6"/>
      <c r="HF197" s="6"/>
      <c r="HG197" s="6"/>
      <c r="HH197" s="6"/>
      <c r="HI197" s="6"/>
      <c r="HJ197" s="6"/>
      <c r="HK197" s="6"/>
      <c r="HL197" s="6"/>
      <c r="HM197" s="6"/>
      <c r="HN197" s="6"/>
      <c r="HO197" s="6"/>
      <c r="HP197" s="6"/>
      <c r="HQ197" s="6"/>
      <c r="HR197" s="6"/>
      <c r="HS197" s="6"/>
      <c r="HT197" s="6"/>
      <c r="HU197" s="6"/>
      <c r="HV197" s="6"/>
      <c r="HW197" s="6"/>
      <c r="HX197" s="6"/>
      <c r="HY197" s="6"/>
      <c r="HZ197" s="6"/>
      <c r="IA197" s="6"/>
      <c r="IB197" s="6"/>
      <c r="IC197" s="6"/>
      <c r="ID197" s="6"/>
      <c r="IE197" s="6"/>
      <c r="IF197" s="6"/>
      <c r="IG197" s="6"/>
      <c r="IH197" s="6"/>
      <c r="II197" s="6"/>
      <c r="IJ197" s="6"/>
      <c r="IK197" s="6"/>
      <c r="IL197" s="6"/>
    </row>
    <row r="198" spans="1:246" x14ac:dyDescent="0.25">
      <c r="A198" s="17">
        <f t="shared" si="2"/>
        <v>42073</v>
      </c>
      <c r="B198" s="31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  <c r="CF198" s="6"/>
      <c r="CG198" s="6"/>
      <c r="CH198" s="6"/>
      <c r="CI198" s="6"/>
      <c r="CJ198" s="6"/>
      <c r="CK198" s="6"/>
      <c r="CL198" s="6"/>
      <c r="CM198" s="6"/>
      <c r="CN198" s="6"/>
      <c r="CO198" s="6"/>
      <c r="CP198" s="6"/>
      <c r="CQ198" s="6"/>
      <c r="CR198" s="6"/>
      <c r="CS198" s="6"/>
      <c r="CT198" s="6"/>
      <c r="CU198" s="6"/>
      <c r="CV198" s="6"/>
      <c r="CW198" s="6"/>
      <c r="CX198" s="6"/>
      <c r="CY198" s="6"/>
      <c r="CZ198" s="6"/>
      <c r="DA198" s="6"/>
      <c r="DB198" s="6"/>
      <c r="DC198" s="6"/>
      <c r="DD198" s="6"/>
      <c r="DE198" s="6"/>
      <c r="DF198" s="6"/>
      <c r="DG198" s="6"/>
      <c r="DH198" s="6"/>
      <c r="DI198" s="6"/>
      <c r="DJ198" s="6"/>
      <c r="DK198" s="6"/>
      <c r="DL198" s="6"/>
      <c r="DM198" s="6"/>
      <c r="DN198" s="6"/>
      <c r="DO198" s="6"/>
      <c r="DP198" s="6"/>
      <c r="DQ198" s="6"/>
      <c r="DR198" s="6"/>
      <c r="DS198" s="6"/>
      <c r="DT198" s="6"/>
      <c r="DU198" s="6"/>
      <c r="DV198" s="6"/>
      <c r="DW198" s="6"/>
      <c r="DX198" s="6"/>
      <c r="DY198" s="6"/>
      <c r="DZ198" s="6"/>
      <c r="EA198" s="6"/>
      <c r="EB198" s="6"/>
      <c r="EC198" s="6"/>
      <c r="ED198" s="6"/>
      <c r="EE198" s="6"/>
      <c r="EF198" s="6"/>
      <c r="EG198" s="6"/>
      <c r="EH198" s="6"/>
      <c r="EI198" s="6"/>
      <c r="EJ198" s="6"/>
      <c r="EK198" s="6"/>
      <c r="EL198" s="6"/>
      <c r="EM198" s="6"/>
      <c r="EN198" s="6"/>
      <c r="EO198" s="6"/>
      <c r="EP198" s="6"/>
      <c r="EQ198" s="6"/>
      <c r="ER198" s="6"/>
      <c r="ES198" s="6"/>
      <c r="ET198" s="6"/>
      <c r="EU198" s="6"/>
      <c r="EV198" s="6"/>
      <c r="EW198" s="6"/>
      <c r="EX198" s="6"/>
      <c r="EY198" s="6"/>
      <c r="EZ198" s="6"/>
      <c r="FA198" s="6"/>
      <c r="FB198" s="6"/>
      <c r="FC198" s="6"/>
      <c r="FD198" s="6"/>
      <c r="FE198" s="6"/>
      <c r="FF198" s="6"/>
      <c r="FG198" s="6"/>
      <c r="FH198" s="6"/>
      <c r="FI198" s="6"/>
      <c r="FJ198" s="6"/>
      <c r="FK198" s="6"/>
      <c r="FL198" s="6"/>
      <c r="FM198" s="6"/>
      <c r="FN198" s="6"/>
      <c r="FO198" s="6"/>
      <c r="FP198" s="6"/>
      <c r="FQ198" s="6"/>
      <c r="FR198" s="6"/>
      <c r="FS198" s="6"/>
      <c r="FT198" s="6"/>
      <c r="FU198" s="6"/>
      <c r="FV198" s="6"/>
      <c r="FW198" s="6"/>
      <c r="FX198" s="6"/>
      <c r="FY198" s="6"/>
      <c r="FZ198" s="6"/>
      <c r="GA198" s="6"/>
      <c r="GB198" s="6"/>
      <c r="GC198" s="6"/>
      <c r="GD198" s="6"/>
      <c r="GE198" s="6"/>
      <c r="GF198" s="6"/>
      <c r="GG198" s="6"/>
      <c r="GH198" s="6"/>
      <c r="GI198" s="6"/>
      <c r="GJ198" s="6"/>
      <c r="GK198" s="6"/>
      <c r="GL198" s="6"/>
      <c r="GM198" s="6"/>
      <c r="GN198" s="6"/>
      <c r="GO198" s="6"/>
      <c r="GP198" s="6"/>
      <c r="GQ198" s="6"/>
      <c r="GR198" s="6"/>
      <c r="GS198" s="6"/>
      <c r="GT198" s="6"/>
      <c r="GU198" s="6"/>
      <c r="GV198" s="6"/>
      <c r="GW198" s="6"/>
      <c r="GX198" s="6"/>
      <c r="GY198" s="6"/>
      <c r="GZ198" s="6"/>
      <c r="HA198" s="6"/>
      <c r="HB198" s="6"/>
      <c r="HC198" s="6"/>
      <c r="HD198" s="6"/>
      <c r="HE198" s="6"/>
      <c r="HF198" s="6"/>
      <c r="HG198" s="6"/>
      <c r="HH198" s="6"/>
      <c r="HI198" s="6"/>
      <c r="HJ198" s="6"/>
      <c r="HK198" s="6"/>
      <c r="HL198" s="6"/>
      <c r="HM198" s="6"/>
      <c r="HN198" s="6"/>
      <c r="HO198" s="6"/>
      <c r="HP198" s="6"/>
      <c r="HQ198" s="6"/>
      <c r="HR198" s="6"/>
      <c r="HS198" s="6"/>
      <c r="HT198" s="6"/>
      <c r="HU198" s="6"/>
      <c r="HV198" s="6"/>
      <c r="HW198" s="6"/>
      <c r="HX198" s="6"/>
      <c r="HY198" s="6"/>
      <c r="HZ198" s="6"/>
      <c r="IA198" s="6"/>
      <c r="IB198" s="6"/>
      <c r="IC198" s="6"/>
      <c r="ID198" s="6"/>
      <c r="IE198" s="6"/>
      <c r="IF198" s="6"/>
      <c r="IG198" s="6"/>
      <c r="IH198" s="6"/>
      <c r="II198" s="6"/>
      <c r="IJ198" s="6"/>
      <c r="IK198" s="6"/>
      <c r="IL198" s="6"/>
    </row>
    <row r="199" spans="1:246" x14ac:dyDescent="0.25">
      <c r="A199" s="17">
        <f t="shared" si="2"/>
        <v>42074</v>
      </c>
      <c r="B199" s="31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  <c r="CE199" s="6"/>
      <c r="CF199" s="6"/>
      <c r="CG199" s="6"/>
      <c r="CH199" s="6"/>
      <c r="CI199" s="6"/>
      <c r="CJ199" s="6"/>
      <c r="CK199" s="6"/>
      <c r="CL199" s="6"/>
      <c r="CM199" s="6"/>
      <c r="CN199" s="6"/>
      <c r="CO199" s="6"/>
      <c r="CP199" s="6"/>
      <c r="CQ199" s="6"/>
      <c r="CR199" s="6"/>
      <c r="CS199" s="6"/>
      <c r="CT199" s="6"/>
      <c r="CU199" s="6"/>
      <c r="CV199" s="6"/>
      <c r="CW199" s="6"/>
      <c r="CX199" s="6"/>
      <c r="CY199" s="6"/>
      <c r="CZ199" s="6"/>
      <c r="DA199" s="6"/>
      <c r="DB199" s="6"/>
      <c r="DC199" s="6"/>
      <c r="DD199" s="6"/>
      <c r="DE199" s="6"/>
      <c r="DF199" s="6"/>
      <c r="DG199" s="6"/>
      <c r="DH199" s="6"/>
      <c r="DI199" s="6"/>
      <c r="DJ199" s="6"/>
      <c r="DK199" s="6"/>
      <c r="DL199" s="6"/>
      <c r="DM199" s="6"/>
      <c r="DN199" s="6"/>
      <c r="DO199" s="6"/>
      <c r="DP199" s="6"/>
      <c r="DQ199" s="6"/>
      <c r="DR199" s="6"/>
      <c r="DS199" s="6"/>
      <c r="DT199" s="6"/>
      <c r="DU199" s="6"/>
      <c r="DV199" s="6"/>
      <c r="DW199" s="6"/>
      <c r="DX199" s="6"/>
      <c r="DY199" s="6"/>
      <c r="DZ199" s="6"/>
      <c r="EA199" s="6"/>
      <c r="EB199" s="6"/>
      <c r="EC199" s="6"/>
      <c r="ED199" s="6"/>
      <c r="EE199" s="6"/>
      <c r="EF199" s="6"/>
      <c r="EG199" s="6"/>
      <c r="EH199" s="6"/>
      <c r="EI199" s="6"/>
      <c r="EJ199" s="6"/>
      <c r="EK199" s="6"/>
      <c r="EL199" s="6"/>
      <c r="EM199" s="6"/>
      <c r="EN199" s="6"/>
      <c r="EO199" s="6"/>
      <c r="EP199" s="6"/>
      <c r="EQ199" s="6"/>
      <c r="ER199" s="6"/>
      <c r="ES199" s="6"/>
      <c r="ET199" s="6"/>
      <c r="EU199" s="6"/>
      <c r="EV199" s="6"/>
      <c r="EW199" s="6"/>
      <c r="EX199" s="6"/>
      <c r="EY199" s="6"/>
      <c r="EZ199" s="6"/>
      <c r="FA199" s="6"/>
      <c r="FB199" s="6"/>
      <c r="FC199" s="6"/>
      <c r="FD199" s="6"/>
      <c r="FE199" s="6"/>
      <c r="FF199" s="6"/>
      <c r="FG199" s="6"/>
      <c r="FH199" s="6"/>
      <c r="FI199" s="6"/>
      <c r="FJ199" s="6"/>
      <c r="FK199" s="6"/>
      <c r="FL199" s="6"/>
      <c r="FM199" s="6"/>
      <c r="FN199" s="6"/>
      <c r="FO199" s="6"/>
      <c r="FP199" s="6"/>
      <c r="FQ199" s="6"/>
      <c r="FR199" s="6"/>
      <c r="FS199" s="6"/>
      <c r="FT199" s="6"/>
      <c r="FU199" s="6"/>
      <c r="FV199" s="6"/>
      <c r="FW199" s="6"/>
      <c r="FX199" s="6"/>
      <c r="FY199" s="6"/>
      <c r="FZ199" s="6"/>
      <c r="GA199" s="6"/>
      <c r="GB199" s="6"/>
      <c r="GC199" s="6"/>
      <c r="GD199" s="6"/>
      <c r="GE199" s="6"/>
      <c r="GF199" s="6"/>
      <c r="GG199" s="6"/>
      <c r="GH199" s="6"/>
      <c r="GI199" s="6"/>
      <c r="GJ199" s="6"/>
      <c r="GK199" s="6"/>
      <c r="GL199" s="6"/>
      <c r="GM199" s="6"/>
      <c r="GN199" s="6"/>
      <c r="GO199" s="6"/>
      <c r="GP199" s="6"/>
      <c r="GQ199" s="6"/>
      <c r="GR199" s="6"/>
      <c r="GS199" s="6"/>
      <c r="GT199" s="6"/>
      <c r="GU199" s="6"/>
      <c r="GV199" s="6"/>
      <c r="GW199" s="6"/>
      <c r="GX199" s="6"/>
      <c r="GY199" s="6"/>
      <c r="GZ199" s="6"/>
      <c r="HA199" s="6"/>
      <c r="HB199" s="6"/>
      <c r="HC199" s="6"/>
      <c r="HD199" s="6"/>
      <c r="HE199" s="6"/>
      <c r="HF199" s="6"/>
      <c r="HG199" s="6"/>
      <c r="HH199" s="6"/>
      <c r="HI199" s="6"/>
      <c r="HJ199" s="6"/>
      <c r="HK199" s="6"/>
      <c r="HL199" s="6"/>
      <c r="HM199" s="6"/>
      <c r="HN199" s="6"/>
      <c r="HO199" s="6"/>
      <c r="HP199" s="6"/>
      <c r="HQ199" s="6"/>
      <c r="HR199" s="6"/>
      <c r="HS199" s="6"/>
      <c r="HT199" s="6"/>
      <c r="HU199" s="6"/>
      <c r="HV199" s="6"/>
      <c r="HW199" s="6"/>
      <c r="HX199" s="6"/>
      <c r="HY199" s="6"/>
      <c r="HZ199" s="6"/>
      <c r="IA199" s="6"/>
      <c r="IB199" s="6"/>
      <c r="IC199" s="6"/>
      <c r="ID199" s="6"/>
      <c r="IE199" s="6"/>
      <c r="IF199" s="6"/>
      <c r="IG199" s="6"/>
      <c r="IH199" s="6"/>
      <c r="II199" s="6"/>
      <c r="IJ199" s="6"/>
      <c r="IK199" s="6"/>
      <c r="IL199" s="6"/>
    </row>
    <row r="200" spans="1:246" x14ac:dyDescent="0.25">
      <c r="A200" s="17">
        <f t="shared" si="2"/>
        <v>42075</v>
      </c>
      <c r="B200" s="31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6"/>
      <c r="CE200" s="6"/>
      <c r="CF200" s="6"/>
      <c r="CG200" s="6"/>
      <c r="CH200" s="6"/>
      <c r="CI200" s="6"/>
      <c r="CJ200" s="6"/>
      <c r="CK200" s="6"/>
      <c r="CL200" s="6"/>
      <c r="CM200" s="6"/>
      <c r="CN200" s="6"/>
      <c r="CO200" s="6"/>
      <c r="CP200" s="6"/>
      <c r="CQ200" s="6"/>
      <c r="CR200" s="6"/>
      <c r="CS200" s="6"/>
      <c r="CT200" s="6"/>
      <c r="CU200" s="6"/>
      <c r="CV200" s="6"/>
      <c r="CW200" s="6"/>
      <c r="CX200" s="6"/>
      <c r="CY200" s="6"/>
      <c r="CZ200" s="6"/>
      <c r="DA200" s="6"/>
      <c r="DB200" s="6"/>
      <c r="DC200" s="6"/>
      <c r="DD200" s="6"/>
      <c r="DE200" s="6"/>
      <c r="DF200" s="6"/>
      <c r="DG200" s="6"/>
      <c r="DH200" s="6"/>
      <c r="DI200" s="6"/>
      <c r="DJ200" s="6"/>
      <c r="DK200" s="6"/>
      <c r="DL200" s="6"/>
      <c r="DM200" s="6"/>
      <c r="DN200" s="6"/>
      <c r="DO200" s="6"/>
      <c r="DP200" s="6"/>
      <c r="DQ200" s="6"/>
      <c r="DR200" s="6"/>
      <c r="DS200" s="6"/>
      <c r="DT200" s="6"/>
      <c r="DU200" s="6"/>
      <c r="DV200" s="6"/>
      <c r="DW200" s="6"/>
      <c r="DX200" s="6"/>
      <c r="DY200" s="6"/>
      <c r="DZ200" s="6"/>
      <c r="EA200" s="6"/>
      <c r="EB200" s="6"/>
      <c r="EC200" s="6"/>
      <c r="ED200" s="6"/>
      <c r="EE200" s="6"/>
      <c r="EF200" s="6"/>
      <c r="EG200" s="6"/>
      <c r="EH200" s="6"/>
      <c r="EI200" s="6"/>
      <c r="EJ200" s="6"/>
      <c r="EK200" s="6"/>
      <c r="EL200" s="6"/>
      <c r="EM200" s="6"/>
      <c r="EN200" s="6"/>
      <c r="EO200" s="6"/>
      <c r="EP200" s="6"/>
      <c r="EQ200" s="6"/>
      <c r="ER200" s="6"/>
      <c r="ES200" s="6"/>
      <c r="ET200" s="6"/>
      <c r="EU200" s="6"/>
      <c r="EV200" s="6"/>
      <c r="EW200" s="6"/>
      <c r="EX200" s="6"/>
      <c r="EY200" s="6"/>
      <c r="EZ200" s="6"/>
      <c r="FA200" s="6"/>
      <c r="FB200" s="6"/>
      <c r="FC200" s="6"/>
      <c r="FD200" s="6"/>
      <c r="FE200" s="6"/>
      <c r="FF200" s="6"/>
      <c r="FG200" s="6"/>
      <c r="FH200" s="6"/>
      <c r="FI200" s="6"/>
      <c r="FJ200" s="6"/>
      <c r="FK200" s="6"/>
      <c r="FL200" s="6"/>
      <c r="FM200" s="6"/>
      <c r="FN200" s="6"/>
      <c r="FO200" s="6"/>
      <c r="FP200" s="6"/>
      <c r="FQ200" s="6"/>
      <c r="FR200" s="6"/>
      <c r="FS200" s="6"/>
      <c r="FT200" s="6"/>
      <c r="FU200" s="6"/>
      <c r="FV200" s="6"/>
      <c r="FW200" s="6"/>
      <c r="FX200" s="6"/>
      <c r="FY200" s="6"/>
      <c r="FZ200" s="6"/>
      <c r="GA200" s="6"/>
      <c r="GB200" s="6"/>
      <c r="GC200" s="6"/>
      <c r="GD200" s="6"/>
      <c r="GE200" s="6"/>
      <c r="GF200" s="6"/>
      <c r="GG200" s="6"/>
      <c r="GH200" s="6"/>
      <c r="GI200" s="6"/>
      <c r="GJ200" s="6"/>
      <c r="GK200" s="6"/>
      <c r="GL200" s="6"/>
      <c r="GM200" s="6"/>
      <c r="GN200" s="6"/>
      <c r="GO200" s="6"/>
      <c r="GP200" s="6"/>
      <c r="GQ200" s="6"/>
      <c r="GR200" s="6"/>
      <c r="GS200" s="6"/>
      <c r="GT200" s="6"/>
      <c r="GU200" s="6"/>
      <c r="GV200" s="6"/>
      <c r="GW200" s="6"/>
      <c r="GX200" s="6"/>
      <c r="GY200" s="6"/>
      <c r="GZ200" s="6"/>
      <c r="HA200" s="6"/>
      <c r="HB200" s="6"/>
      <c r="HC200" s="6"/>
      <c r="HD200" s="6"/>
      <c r="HE200" s="6"/>
      <c r="HF200" s="6"/>
      <c r="HG200" s="6"/>
      <c r="HH200" s="6"/>
      <c r="HI200" s="6"/>
      <c r="HJ200" s="6"/>
      <c r="HK200" s="6"/>
      <c r="HL200" s="6"/>
      <c r="HM200" s="6"/>
      <c r="HN200" s="6"/>
      <c r="HO200" s="6"/>
      <c r="HP200" s="6"/>
      <c r="HQ200" s="6"/>
      <c r="HR200" s="6"/>
      <c r="HS200" s="6"/>
      <c r="HT200" s="6"/>
      <c r="HU200" s="6"/>
      <c r="HV200" s="6"/>
      <c r="HW200" s="6"/>
      <c r="HX200" s="6"/>
      <c r="HY200" s="6"/>
      <c r="HZ200" s="6"/>
      <c r="IA200" s="6"/>
      <c r="IB200" s="6"/>
      <c r="IC200" s="6"/>
      <c r="ID200" s="6"/>
      <c r="IE200" s="6"/>
      <c r="IF200" s="6"/>
      <c r="IG200" s="6"/>
      <c r="IH200" s="6"/>
      <c r="II200" s="6"/>
      <c r="IJ200" s="6"/>
      <c r="IK200" s="6"/>
      <c r="IL200" s="6"/>
    </row>
    <row r="201" spans="1:246" x14ac:dyDescent="0.25">
      <c r="A201" s="17">
        <f t="shared" si="2"/>
        <v>42076</v>
      </c>
      <c r="B201" s="31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6"/>
      <c r="CG201" s="6"/>
      <c r="CH201" s="6"/>
      <c r="CI201" s="6"/>
      <c r="CJ201" s="6"/>
      <c r="CK201" s="6"/>
      <c r="CL201" s="6"/>
      <c r="CM201" s="6"/>
      <c r="CN201" s="6"/>
      <c r="CO201" s="6"/>
      <c r="CP201" s="6"/>
      <c r="CQ201" s="6"/>
      <c r="CR201" s="6"/>
      <c r="CS201" s="6"/>
      <c r="CT201" s="6"/>
      <c r="CU201" s="6"/>
      <c r="CV201" s="6"/>
      <c r="CW201" s="6"/>
      <c r="CX201" s="6"/>
      <c r="CY201" s="6"/>
      <c r="CZ201" s="6"/>
      <c r="DA201" s="6"/>
      <c r="DB201" s="6"/>
      <c r="DC201" s="6"/>
      <c r="DD201" s="6"/>
      <c r="DE201" s="6"/>
      <c r="DF201" s="6"/>
      <c r="DG201" s="6"/>
      <c r="DH201" s="6"/>
      <c r="DI201" s="6"/>
      <c r="DJ201" s="6"/>
      <c r="DK201" s="6"/>
      <c r="DL201" s="6"/>
      <c r="DM201" s="6"/>
      <c r="DN201" s="6"/>
      <c r="DO201" s="6"/>
      <c r="DP201" s="6"/>
      <c r="DQ201" s="6"/>
      <c r="DR201" s="6"/>
      <c r="DS201" s="6"/>
      <c r="DT201" s="6"/>
      <c r="DU201" s="6"/>
      <c r="DV201" s="6"/>
      <c r="DW201" s="6"/>
      <c r="DX201" s="6"/>
      <c r="DY201" s="6"/>
      <c r="DZ201" s="6"/>
      <c r="EA201" s="6"/>
      <c r="EB201" s="6"/>
      <c r="EC201" s="6"/>
      <c r="ED201" s="6"/>
      <c r="EE201" s="6"/>
      <c r="EF201" s="6"/>
      <c r="EG201" s="6"/>
      <c r="EH201" s="6"/>
      <c r="EI201" s="6"/>
      <c r="EJ201" s="6"/>
      <c r="EK201" s="6"/>
      <c r="EL201" s="6"/>
      <c r="EM201" s="6"/>
      <c r="EN201" s="6"/>
      <c r="EO201" s="6"/>
      <c r="EP201" s="6"/>
      <c r="EQ201" s="6"/>
      <c r="ER201" s="6"/>
      <c r="ES201" s="6"/>
      <c r="ET201" s="6"/>
      <c r="EU201" s="6"/>
      <c r="EV201" s="6"/>
      <c r="EW201" s="6"/>
      <c r="EX201" s="6"/>
      <c r="EY201" s="6"/>
      <c r="EZ201" s="6"/>
      <c r="FA201" s="6"/>
      <c r="FB201" s="6"/>
      <c r="FC201" s="6"/>
      <c r="FD201" s="6"/>
      <c r="FE201" s="6"/>
      <c r="FF201" s="6"/>
      <c r="FG201" s="6"/>
      <c r="FH201" s="6"/>
      <c r="FI201" s="6"/>
      <c r="FJ201" s="6"/>
      <c r="FK201" s="6"/>
      <c r="FL201" s="6"/>
      <c r="FM201" s="6"/>
      <c r="FN201" s="6"/>
      <c r="FO201" s="6"/>
      <c r="FP201" s="6"/>
      <c r="FQ201" s="6"/>
      <c r="FR201" s="6"/>
      <c r="FS201" s="6"/>
      <c r="FT201" s="6"/>
      <c r="FU201" s="6"/>
      <c r="FV201" s="6"/>
      <c r="FW201" s="6"/>
      <c r="FX201" s="6"/>
      <c r="FY201" s="6"/>
      <c r="FZ201" s="6"/>
      <c r="GA201" s="6"/>
      <c r="GB201" s="6"/>
      <c r="GC201" s="6"/>
      <c r="GD201" s="6"/>
      <c r="GE201" s="6"/>
      <c r="GF201" s="6"/>
      <c r="GG201" s="6"/>
      <c r="GH201" s="6"/>
      <c r="GI201" s="6"/>
      <c r="GJ201" s="6"/>
      <c r="GK201" s="6"/>
      <c r="GL201" s="6"/>
      <c r="GM201" s="6"/>
      <c r="GN201" s="6"/>
      <c r="GO201" s="6"/>
      <c r="GP201" s="6"/>
      <c r="GQ201" s="6"/>
      <c r="GR201" s="6"/>
      <c r="GS201" s="6"/>
      <c r="GT201" s="6"/>
      <c r="GU201" s="6"/>
      <c r="GV201" s="6"/>
      <c r="GW201" s="6"/>
      <c r="GX201" s="6"/>
      <c r="GY201" s="6"/>
      <c r="GZ201" s="6"/>
      <c r="HA201" s="6"/>
      <c r="HB201" s="6"/>
      <c r="HC201" s="6"/>
      <c r="HD201" s="6"/>
      <c r="HE201" s="6"/>
      <c r="HF201" s="6"/>
      <c r="HG201" s="6"/>
      <c r="HH201" s="6"/>
      <c r="HI201" s="6"/>
      <c r="HJ201" s="6"/>
      <c r="HK201" s="6"/>
      <c r="HL201" s="6"/>
      <c r="HM201" s="6"/>
      <c r="HN201" s="6"/>
      <c r="HO201" s="6"/>
      <c r="HP201" s="6"/>
      <c r="HQ201" s="6"/>
      <c r="HR201" s="6"/>
      <c r="HS201" s="6"/>
      <c r="HT201" s="6"/>
      <c r="HU201" s="6"/>
      <c r="HV201" s="6"/>
      <c r="HW201" s="6"/>
      <c r="HX201" s="6"/>
      <c r="HY201" s="6"/>
      <c r="HZ201" s="6"/>
      <c r="IA201" s="6"/>
      <c r="IB201" s="6"/>
      <c r="IC201" s="6"/>
      <c r="ID201" s="6"/>
      <c r="IE201" s="6"/>
      <c r="IF201" s="6"/>
      <c r="IG201" s="6"/>
      <c r="IH201" s="6"/>
      <c r="II201" s="6"/>
      <c r="IJ201" s="6"/>
      <c r="IK201" s="6"/>
      <c r="IL201" s="6"/>
    </row>
    <row r="202" spans="1:246" x14ac:dyDescent="0.25">
      <c r="A202" s="17">
        <f t="shared" ref="A202:A265" si="3">+A201+1</f>
        <v>42077</v>
      </c>
      <c r="B202" s="31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6"/>
      <c r="CE202" s="6"/>
      <c r="CF202" s="6"/>
      <c r="CG202" s="6"/>
      <c r="CH202" s="6"/>
      <c r="CI202" s="6"/>
      <c r="CJ202" s="6"/>
      <c r="CK202" s="6"/>
      <c r="CL202" s="6"/>
      <c r="CM202" s="6"/>
      <c r="CN202" s="6"/>
      <c r="CO202" s="6"/>
      <c r="CP202" s="6"/>
      <c r="CQ202" s="6"/>
      <c r="CR202" s="6"/>
      <c r="CS202" s="6"/>
      <c r="CT202" s="6"/>
      <c r="CU202" s="6"/>
      <c r="CV202" s="6"/>
      <c r="CW202" s="6"/>
      <c r="CX202" s="6"/>
      <c r="CY202" s="6"/>
      <c r="CZ202" s="6"/>
      <c r="DA202" s="6"/>
      <c r="DB202" s="6"/>
      <c r="DC202" s="6"/>
      <c r="DD202" s="6"/>
      <c r="DE202" s="6"/>
      <c r="DF202" s="6"/>
      <c r="DG202" s="6"/>
      <c r="DH202" s="6"/>
      <c r="DI202" s="6"/>
      <c r="DJ202" s="6"/>
      <c r="DK202" s="6"/>
      <c r="DL202" s="6"/>
      <c r="DM202" s="6"/>
      <c r="DN202" s="6"/>
      <c r="DO202" s="6"/>
      <c r="DP202" s="6"/>
      <c r="DQ202" s="6"/>
      <c r="DR202" s="6"/>
      <c r="DS202" s="6"/>
      <c r="DT202" s="6"/>
      <c r="DU202" s="6"/>
      <c r="DV202" s="6"/>
      <c r="DW202" s="6"/>
      <c r="DX202" s="6"/>
      <c r="DY202" s="6"/>
      <c r="DZ202" s="6"/>
      <c r="EA202" s="6"/>
      <c r="EB202" s="6"/>
      <c r="EC202" s="6"/>
      <c r="ED202" s="6"/>
      <c r="EE202" s="6"/>
      <c r="EF202" s="6"/>
      <c r="EG202" s="6"/>
      <c r="EH202" s="6"/>
      <c r="EI202" s="6"/>
      <c r="EJ202" s="6"/>
      <c r="EK202" s="6"/>
      <c r="EL202" s="6"/>
      <c r="EM202" s="6"/>
      <c r="EN202" s="6"/>
      <c r="EO202" s="6"/>
      <c r="EP202" s="6"/>
      <c r="EQ202" s="6"/>
      <c r="ER202" s="6"/>
      <c r="ES202" s="6"/>
      <c r="ET202" s="6"/>
      <c r="EU202" s="6"/>
      <c r="EV202" s="6"/>
      <c r="EW202" s="6"/>
      <c r="EX202" s="6"/>
      <c r="EY202" s="6"/>
      <c r="EZ202" s="6"/>
      <c r="FA202" s="6"/>
      <c r="FB202" s="6"/>
      <c r="FC202" s="6"/>
      <c r="FD202" s="6"/>
      <c r="FE202" s="6"/>
      <c r="FF202" s="6"/>
      <c r="FG202" s="6"/>
      <c r="FH202" s="6"/>
      <c r="FI202" s="6"/>
      <c r="FJ202" s="6"/>
      <c r="FK202" s="6"/>
      <c r="FL202" s="6"/>
      <c r="FM202" s="6"/>
      <c r="FN202" s="6"/>
      <c r="FO202" s="6"/>
      <c r="FP202" s="6"/>
      <c r="FQ202" s="6"/>
      <c r="FR202" s="6"/>
      <c r="FS202" s="6"/>
      <c r="FT202" s="6"/>
      <c r="FU202" s="6"/>
      <c r="FV202" s="6"/>
      <c r="FW202" s="6"/>
      <c r="FX202" s="6"/>
      <c r="FY202" s="6"/>
      <c r="FZ202" s="6"/>
      <c r="GA202" s="6"/>
      <c r="GB202" s="6"/>
      <c r="GC202" s="6"/>
      <c r="GD202" s="6"/>
      <c r="GE202" s="6"/>
      <c r="GF202" s="6"/>
      <c r="GG202" s="6"/>
      <c r="GH202" s="6"/>
      <c r="GI202" s="6"/>
      <c r="GJ202" s="6"/>
      <c r="GK202" s="6"/>
      <c r="GL202" s="6"/>
      <c r="GM202" s="6"/>
      <c r="GN202" s="6"/>
      <c r="GO202" s="6"/>
      <c r="GP202" s="6"/>
      <c r="GQ202" s="6"/>
      <c r="GR202" s="6"/>
      <c r="GS202" s="6"/>
      <c r="GT202" s="6"/>
      <c r="GU202" s="6"/>
      <c r="GV202" s="6"/>
      <c r="GW202" s="6"/>
      <c r="GX202" s="6"/>
      <c r="GY202" s="6"/>
      <c r="GZ202" s="6"/>
      <c r="HA202" s="6"/>
      <c r="HB202" s="6"/>
      <c r="HC202" s="6"/>
      <c r="HD202" s="6"/>
      <c r="HE202" s="6"/>
      <c r="HF202" s="6"/>
      <c r="HG202" s="6"/>
      <c r="HH202" s="6"/>
      <c r="HI202" s="6"/>
      <c r="HJ202" s="6"/>
      <c r="HK202" s="6"/>
      <c r="HL202" s="6"/>
      <c r="HM202" s="6"/>
      <c r="HN202" s="6"/>
      <c r="HO202" s="6"/>
      <c r="HP202" s="6"/>
      <c r="HQ202" s="6"/>
      <c r="HR202" s="6"/>
      <c r="HS202" s="6"/>
      <c r="HT202" s="6"/>
      <c r="HU202" s="6"/>
      <c r="HV202" s="6"/>
      <c r="HW202" s="6"/>
      <c r="HX202" s="6"/>
      <c r="HY202" s="6"/>
      <c r="HZ202" s="6"/>
      <c r="IA202" s="6"/>
      <c r="IB202" s="6"/>
      <c r="IC202" s="6"/>
      <c r="ID202" s="6"/>
      <c r="IE202" s="6"/>
      <c r="IF202" s="6"/>
      <c r="IG202" s="6"/>
      <c r="IH202" s="6"/>
      <c r="II202" s="6"/>
      <c r="IJ202" s="6"/>
      <c r="IK202" s="6"/>
      <c r="IL202" s="6"/>
    </row>
    <row r="203" spans="1:246" x14ac:dyDescent="0.25">
      <c r="A203" s="17">
        <f t="shared" si="3"/>
        <v>42078</v>
      </c>
      <c r="B203" s="31">
        <v>7</v>
      </c>
      <c r="C203" s="6">
        <v>18</v>
      </c>
      <c r="D203" s="6"/>
      <c r="E203" s="6"/>
      <c r="F203" s="6"/>
      <c r="G203" s="6">
        <v>1</v>
      </c>
      <c r="H203" s="6">
        <v>1</v>
      </c>
      <c r="I203" s="6">
        <v>9</v>
      </c>
      <c r="J203" s="6"/>
      <c r="K203" s="6"/>
      <c r="L203" s="6"/>
      <c r="M203" s="6">
        <v>24</v>
      </c>
      <c r="N203" s="6">
        <v>43</v>
      </c>
      <c r="O203" s="6"/>
      <c r="P203" s="6"/>
      <c r="Q203" s="6"/>
      <c r="R203" s="6"/>
      <c r="S203" s="6"/>
      <c r="T203" s="6"/>
      <c r="U203" s="6"/>
      <c r="W203" s="6">
        <v>25</v>
      </c>
      <c r="X203" s="6">
        <v>2</v>
      </c>
      <c r="Y203" s="6">
        <v>30</v>
      </c>
      <c r="Z203" s="6">
        <v>25</v>
      </c>
      <c r="AA203" s="6">
        <v>26</v>
      </c>
      <c r="AB203" s="6">
        <v>12</v>
      </c>
      <c r="AC203" s="6">
        <v>16</v>
      </c>
      <c r="AD203" s="6" t="s">
        <v>100</v>
      </c>
      <c r="AE203" s="6">
        <v>8</v>
      </c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6"/>
      <c r="CE203" s="6"/>
      <c r="CF203" s="6"/>
      <c r="CG203" s="6"/>
      <c r="CH203" s="6"/>
      <c r="CI203" s="6"/>
      <c r="CJ203" s="6"/>
      <c r="CK203" s="6"/>
      <c r="CL203" s="6"/>
      <c r="CM203" s="6"/>
      <c r="CN203" s="6"/>
      <c r="CO203" s="6"/>
      <c r="CP203" s="6"/>
      <c r="CQ203" s="6"/>
      <c r="CR203" s="6"/>
      <c r="CS203" s="6"/>
      <c r="CT203" s="6"/>
      <c r="CU203" s="6"/>
      <c r="CV203" s="6"/>
      <c r="CW203" s="6"/>
      <c r="CX203" s="6"/>
      <c r="CY203" s="6"/>
      <c r="CZ203" s="6"/>
      <c r="DA203" s="6"/>
      <c r="DB203" s="6"/>
      <c r="DC203" s="6"/>
      <c r="DD203" s="6"/>
      <c r="DE203" s="6"/>
      <c r="DF203" s="6"/>
      <c r="DG203" s="6"/>
      <c r="DH203" s="6"/>
      <c r="DI203" s="6"/>
      <c r="DJ203" s="6"/>
      <c r="DK203" s="6"/>
      <c r="DL203" s="6"/>
      <c r="DM203" s="6"/>
      <c r="DN203" s="6"/>
      <c r="DO203" s="6"/>
      <c r="DP203" s="6"/>
      <c r="DQ203" s="6"/>
      <c r="DR203" s="6"/>
      <c r="DS203" s="6"/>
      <c r="DT203" s="6"/>
      <c r="DU203" s="6"/>
      <c r="DV203" s="6"/>
      <c r="DW203" s="6"/>
      <c r="DX203" s="6"/>
      <c r="DY203" s="6"/>
      <c r="DZ203" s="6"/>
      <c r="EA203" s="6"/>
      <c r="EB203" s="6"/>
      <c r="EC203" s="6"/>
      <c r="ED203" s="6"/>
      <c r="EE203" s="6"/>
      <c r="EF203" s="6"/>
      <c r="EG203" s="6"/>
      <c r="EH203" s="6"/>
      <c r="EI203" s="6"/>
      <c r="EJ203" s="6"/>
      <c r="EK203" s="6"/>
      <c r="EL203" s="6"/>
      <c r="EM203" s="6"/>
      <c r="EN203" s="6"/>
      <c r="EO203" s="6"/>
      <c r="EP203" s="6"/>
      <c r="EQ203" s="6"/>
      <c r="ER203" s="6"/>
      <c r="ES203" s="6"/>
      <c r="ET203" s="6"/>
      <c r="EU203" s="6"/>
      <c r="EV203" s="6"/>
      <c r="EW203" s="6"/>
      <c r="EX203" s="6"/>
      <c r="EY203" s="6"/>
      <c r="EZ203" s="6"/>
      <c r="FA203" s="6"/>
      <c r="FB203" s="6"/>
      <c r="FC203" s="6"/>
      <c r="FD203" s="6"/>
      <c r="FE203" s="6"/>
      <c r="FF203" s="6"/>
      <c r="FG203" s="6"/>
      <c r="FH203" s="6"/>
      <c r="FI203" s="6"/>
      <c r="FJ203" s="6"/>
      <c r="FK203" s="6"/>
      <c r="FL203" s="6"/>
      <c r="FM203" s="6"/>
      <c r="FN203" s="6"/>
      <c r="FO203" s="6"/>
      <c r="FP203" s="6"/>
      <c r="FQ203" s="6"/>
      <c r="FR203" s="6"/>
      <c r="FS203" s="6"/>
      <c r="FT203" s="6"/>
      <c r="FU203" s="6"/>
      <c r="FV203" s="6"/>
      <c r="FW203" s="6"/>
      <c r="FX203" s="6"/>
      <c r="FY203" s="6"/>
      <c r="FZ203" s="6"/>
      <c r="GA203" s="6"/>
      <c r="GB203" s="6"/>
      <c r="GC203" s="6"/>
      <c r="GD203" s="6"/>
      <c r="GE203" s="6"/>
      <c r="GF203" s="6"/>
      <c r="GG203" s="6"/>
      <c r="GH203" s="6"/>
      <c r="GI203" s="6"/>
      <c r="GJ203" s="6"/>
      <c r="GK203" s="6"/>
      <c r="GL203" s="6"/>
      <c r="GM203" s="6"/>
      <c r="GN203" s="6"/>
      <c r="GO203" s="6"/>
      <c r="GP203" s="6"/>
      <c r="GQ203" s="6"/>
      <c r="GR203" s="6"/>
      <c r="GS203" s="6"/>
      <c r="GT203" s="6"/>
      <c r="GU203" s="6"/>
      <c r="GV203" s="6"/>
      <c r="GW203" s="6"/>
      <c r="GX203" s="6"/>
      <c r="GY203" s="6"/>
      <c r="GZ203" s="6"/>
      <c r="HA203" s="6"/>
      <c r="HB203" s="6"/>
      <c r="HC203" s="6"/>
      <c r="HD203" s="6"/>
      <c r="HE203" s="6"/>
      <c r="HF203" s="6"/>
      <c r="HG203" s="6"/>
      <c r="HH203" s="6"/>
      <c r="HI203" s="6"/>
      <c r="HJ203" s="6"/>
      <c r="HK203" s="6"/>
      <c r="HL203" s="6"/>
      <c r="HM203" s="6"/>
      <c r="HN203" s="6"/>
      <c r="HO203" s="6"/>
      <c r="HP203" s="6"/>
      <c r="HQ203" s="6"/>
      <c r="HR203" s="6"/>
      <c r="HS203" s="6"/>
      <c r="HT203" s="6"/>
      <c r="HU203" s="6"/>
      <c r="HV203" s="6"/>
      <c r="HW203" s="6"/>
      <c r="HX203" s="6"/>
      <c r="HY203" s="6"/>
      <c r="HZ203" s="6"/>
      <c r="IA203" s="6"/>
      <c r="IB203" s="6"/>
      <c r="IC203" s="6"/>
      <c r="ID203" s="6"/>
      <c r="IE203" s="6"/>
      <c r="IF203" s="6"/>
      <c r="IG203" s="6"/>
      <c r="IH203" s="6"/>
      <c r="II203" s="6"/>
      <c r="IJ203" s="6"/>
      <c r="IK203" s="6"/>
      <c r="IL203" s="6"/>
    </row>
    <row r="204" spans="1:246" x14ac:dyDescent="0.25">
      <c r="A204" s="17">
        <f t="shared" si="3"/>
        <v>42079</v>
      </c>
      <c r="B204" s="31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6"/>
      <c r="CD204" s="6"/>
      <c r="CE204" s="6"/>
      <c r="CF204" s="6"/>
      <c r="CG204" s="6"/>
      <c r="CH204" s="6"/>
      <c r="CI204" s="6"/>
      <c r="CJ204" s="6"/>
      <c r="CK204" s="6"/>
      <c r="CL204" s="6"/>
      <c r="CM204" s="6"/>
      <c r="CN204" s="6"/>
      <c r="CO204" s="6"/>
      <c r="CP204" s="6"/>
      <c r="CQ204" s="6"/>
      <c r="CR204" s="6"/>
      <c r="CS204" s="6"/>
      <c r="CT204" s="6"/>
      <c r="CU204" s="6"/>
      <c r="CV204" s="6"/>
      <c r="CW204" s="6"/>
      <c r="CX204" s="6"/>
      <c r="CY204" s="6"/>
      <c r="CZ204" s="6"/>
      <c r="DA204" s="6"/>
      <c r="DB204" s="6"/>
      <c r="DC204" s="6"/>
      <c r="DD204" s="6"/>
      <c r="DE204" s="6"/>
      <c r="DF204" s="6"/>
      <c r="DG204" s="6"/>
      <c r="DH204" s="6"/>
      <c r="DI204" s="6"/>
      <c r="DJ204" s="6"/>
      <c r="DK204" s="6"/>
      <c r="DL204" s="6"/>
      <c r="DM204" s="6"/>
      <c r="DN204" s="6"/>
      <c r="DO204" s="6"/>
      <c r="DP204" s="6"/>
      <c r="DQ204" s="6"/>
      <c r="DR204" s="6"/>
      <c r="DS204" s="6"/>
      <c r="DT204" s="6"/>
      <c r="DU204" s="6"/>
      <c r="DV204" s="6"/>
      <c r="DW204" s="6"/>
      <c r="DX204" s="6"/>
      <c r="DY204" s="6"/>
      <c r="DZ204" s="6"/>
      <c r="EA204" s="6"/>
      <c r="EB204" s="6"/>
      <c r="EC204" s="6"/>
      <c r="ED204" s="6"/>
      <c r="EE204" s="6"/>
      <c r="EF204" s="6"/>
      <c r="EG204" s="6"/>
      <c r="EH204" s="6"/>
      <c r="EI204" s="6"/>
      <c r="EJ204" s="6"/>
      <c r="EK204" s="6"/>
      <c r="EL204" s="6"/>
      <c r="EM204" s="6"/>
      <c r="EN204" s="6"/>
      <c r="EO204" s="6"/>
      <c r="EP204" s="6"/>
      <c r="EQ204" s="6"/>
      <c r="ER204" s="6"/>
      <c r="ES204" s="6"/>
      <c r="ET204" s="6"/>
      <c r="EU204" s="6"/>
      <c r="EV204" s="6"/>
      <c r="EW204" s="6"/>
      <c r="EX204" s="6"/>
      <c r="EY204" s="6"/>
      <c r="EZ204" s="6"/>
      <c r="FA204" s="6"/>
      <c r="FB204" s="6"/>
      <c r="FC204" s="6"/>
      <c r="FD204" s="6"/>
      <c r="FE204" s="6"/>
      <c r="FF204" s="6"/>
      <c r="FG204" s="6"/>
      <c r="FH204" s="6"/>
      <c r="FI204" s="6"/>
      <c r="FJ204" s="6"/>
      <c r="FK204" s="6"/>
      <c r="FL204" s="6"/>
      <c r="FM204" s="6"/>
      <c r="FN204" s="6"/>
      <c r="FO204" s="6"/>
      <c r="FP204" s="6"/>
      <c r="FQ204" s="6"/>
      <c r="FR204" s="6"/>
      <c r="FS204" s="6"/>
      <c r="FT204" s="6"/>
      <c r="FU204" s="6"/>
      <c r="FV204" s="6"/>
      <c r="FW204" s="6"/>
      <c r="FX204" s="6"/>
      <c r="FY204" s="6"/>
      <c r="FZ204" s="6"/>
      <c r="GA204" s="6"/>
      <c r="GB204" s="6"/>
      <c r="GC204" s="6"/>
      <c r="GD204" s="6"/>
      <c r="GE204" s="6"/>
      <c r="GF204" s="6"/>
      <c r="GG204" s="6"/>
      <c r="GH204" s="6"/>
      <c r="GI204" s="6"/>
      <c r="GJ204" s="6"/>
      <c r="GK204" s="6"/>
      <c r="GL204" s="6"/>
      <c r="GM204" s="6"/>
      <c r="GN204" s="6"/>
      <c r="GO204" s="6"/>
      <c r="GP204" s="6"/>
      <c r="GQ204" s="6"/>
      <c r="GR204" s="6"/>
      <c r="GS204" s="6"/>
      <c r="GT204" s="6"/>
      <c r="GU204" s="6"/>
      <c r="GV204" s="6"/>
      <c r="GW204" s="6"/>
      <c r="GX204" s="6"/>
      <c r="GY204" s="6"/>
      <c r="GZ204" s="6"/>
      <c r="HA204" s="6"/>
      <c r="HB204" s="6"/>
      <c r="HC204" s="6"/>
      <c r="HD204" s="6"/>
      <c r="HE204" s="6"/>
      <c r="HF204" s="6"/>
      <c r="HG204" s="6"/>
      <c r="HH204" s="6"/>
      <c r="HI204" s="6"/>
      <c r="HJ204" s="6"/>
      <c r="HK204" s="6"/>
      <c r="HL204" s="6"/>
      <c r="HM204" s="6"/>
      <c r="HN204" s="6"/>
      <c r="HO204" s="6"/>
      <c r="HP204" s="6"/>
      <c r="HQ204" s="6"/>
      <c r="HR204" s="6"/>
      <c r="HS204" s="6"/>
      <c r="HT204" s="6"/>
      <c r="HU204" s="6"/>
      <c r="HV204" s="6"/>
      <c r="HW204" s="6"/>
      <c r="HX204" s="6"/>
      <c r="HY204" s="6"/>
      <c r="HZ204" s="6"/>
      <c r="IA204" s="6"/>
      <c r="IB204" s="6"/>
      <c r="IC204" s="6"/>
      <c r="ID204" s="6"/>
      <c r="IE204" s="6"/>
      <c r="IF204" s="6"/>
      <c r="IG204" s="6"/>
      <c r="IH204" s="6"/>
      <c r="II204" s="6"/>
      <c r="IJ204" s="6"/>
      <c r="IK204" s="6"/>
      <c r="IL204" s="6"/>
    </row>
    <row r="205" spans="1:246" x14ac:dyDescent="0.25">
      <c r="A205" s="17">
        <f t="shared" si="3"/>
        <v>42080</v>
      </c>
      <c r="B205" s="31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6"/>
      <c r="CC205" s="6"/>
      <c r="CD205" s="6"/>
      <c r="CE205" s="6"/>
      <c r="CF205" s="6"/>
      <c r="CG205" s="6"/>
      <c r="CH205" s="6"/>
      <c r="CI205" s="6"/>
      <c r="CJ205" s="6"/>
      <c r="CK205" s="6"/>
      <c r="CL205" s="6"/>
      <c r="CM205" s="6"/>
      <c r="CN205" s="6"/>
      <c r="CO205" s="6"/>
      <c r="CP205" s="6"/>
      <c r="CQ205" s="6"/>
      <c r="CR205" s="6"/>
      <c r="CS205" s="6"/>
      <c r="CT205" s="6"/>
      <c r="CU205" s="6"/>
      <c r="CV205" s="6"/>
      <c r="CW205" s="6"/>
      <c r="CX205" s="6"/>
      <c r="CY205" s="6"/>
      <c r="CZ205" s="6"/>
      <c r="DA205" s="6"/>
      <c r="DB205" s="6"/>
      <c r="DC205" s="6"/>
      <c r="DD205" s="6"/>
      <c r="DE205" s="6"/>
      <c r="DF205" s="6"/>
      <c r="DG205" s="6"/>
      <c r="DH205" s="6"/>
      <c r="DI205" s="6"/>
      <c r="DJ205" s="6"/>
      <c r="DK205" s="6"/>
      <c r="DL205" s="6"/>
      <c r="DM205" s="6"/>
      <c r="DN205" s="6"/>
      <c r="DO205" s="6"/>
      <c r="DP205" s="6"/>
      <c r="DQ205" s="6"/>
      <c r="DR205" s="6"/>
      <c r="DS205" s="6"/>
      <c r="DT205" s="6"/>
      <c r="DU205" s="6"/>
      <c r="DV205" s="6"/>
      <c r="DW205" s="6"/>
      <c r="DX205" s="6"/>
      <c r="DY205" s="6"/>
      <c r="DZ205" s="6"/>
      <c r="EA205" s="6"/>
      <c r="EB205" s="6"/>
      <c r="EC205" s="6"/>
      <c r="ED205" s="6"/>
      <c r="EE205" s="6"/>
      <c r="EF205" s="6"/>
      <c r="EG205" s="6"/>
      <c r="EH205" s="6"/>
      <c r="EI205" s="6"/>
      <c r="EJ205" s="6"/>
      <c r="EK205" s="6"/>
      <c r="EL205" s="6"/>
      <c r="EM205" s="6"/>
      <c r="EN205" s="6"/>
      <c r="EO205" s="6"/>
      <c r="EP205" s="6"/>
      <c r="EQ205" s="6"/>
      <c r="ER205" s="6"/>
      <c r="ES205" s="6"/>
      <c r="ET205" s="6"/>
      <c r="EU205" s="6"/>
      <c r="EV205" s="6"/>
      <c r="EW205" s="6"/>
      <c r="EX205" s="6"/>
      <c r="EY205" s="6"/>
      <c r="EZ205" s="6"/>
      <c r="FA205" s="6"/>
      <c r="FB205" s="6"/>
      <c r="FC205" s="6"/>
      <c r="FD205" s="6"/>
      <c r="FE205" s="6"/>
      <c r="FF205" s="6"/>
      <c r="FG205" s="6"/>
      <c r="FH205" s="6"/>
      <c r="FI205" s="6"/>
      <c r="FJ205" s="6"/>
      <c r="FK205" s="6"/>
      <c r="FL205" s="6"/>
      <c r="FM205" s="6"/>
      <c r="FN205" s="6"/>
      <c r="FO205" s="6"/>
      <c r="FP205" s="6"/>
      <c r="FQ205" s="6"/>
      <c r="FR205" s="6"/>
      <c r="FS205" s="6"/>
      <c r="FT205" s="6"/>
      <c r="FU205" s="6"/>
      <c r="FV205" s="6"/>
      <c r="FW205" s="6"/>
      <c r="FX205" s="6"/>
      <c r="FY205" s="6"/>
      <c r="FZ205" s="6"/>
      <c r="GA205" s="6"/>
      <c r="GB205" s="6"/>
      <c r="GC205" s="6"/>
      <c r="GD205" s="6"/>
      <c r="GE205" s="6"/>
      <c r="GF205" s="6"/>
      <c r="GG205" s="6"/>
      <c r="GH205" s="6"/>
      <c r="GI205" s="6"/>
      <c r="GJ205" s="6"/>
      <c r="GK205" s="6"/>
      <c r="GL205" s="6"/>
      <c r="GM205" s="6"/>
      <c r="GN205" s="6"/>
      <c r="GO205" s="6"/>
      <c r="GP205" s="6"/>
      <c r="GQ205" s="6"/>
      <c r="GR205" s="6"/>
      <c r="GS205" s="6"/>
      <c r="GT205" s="6"/>
      <c r="GU205" s="6"/>
      <c r="GV205" s="6"/>
      <c r="GW205" s="6"/>
      <c r="GX205" s="6"/>
      <c r="GY205" s="6"/>
      <c r="GZ205" s="6"/>
      <c r="HA205" s="6"/>
      <c r="HB205" s="6"/>
      <c r="HC205" s="6"/>
      <c r="HD205" s="6"/>
      <c r="HE205" s="6"/>
      <c r="HF205" s="6"/>
      <c r="HG205" s="6"/>
      <c r="HH205" s="6"/>
      <c r="HI205" s="6"/>
      <c r="HJ205" s="6"/>
      <c r="HK205" s="6"/>
      <c r="HL205" s="6"/>
      <c r="HM205" s="6"/>
      <c r="HN205" s="6"/>
      <c r="HO205" s="6"/>
      <c r="HP205" s="6"/>
      <c r="HQ205" s="6"/>
      <c r="HR205" s="6"/>
      <c r="HS205" s="6"/>
      <c r="HT205" s="6"/>
      <c r="HU205" s="6"/>
      <c r="HV205" s="6"/>
      <c r="HW205" s="6"/>
      <c r="HX205" s="6"/>
      <c r="HY205" s="6"/>
      <c r="HZ205" s="6"/>
      <c r="IA205" s="6"/>
      <c r="IB205" s="6"/>
      <c r="IC205" s="6"/>
      <c r="ID205" s="6"/>
      <c r="IE205" s="6"/>
      <c r="IF205" s="6"/>
      <c r="IG205" s="6"/>
      <c r="IH205" s="6"/>
      <c r="II205" s="6"/>
      <c r="IJ205" s="6"/>
      <c r="IK205" s="6"/>
      <c r="IL205" s="6"/>
    </row>
    <row r="206" spans="1:246" x14ac:dyDescent="0.25">
      <c r="A206" s="17">
        <f t="shared" si="3"/>
        <v>42081</v>
      </c>
      <c r="B206" s="31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6"/>
      <c r="CF206" s="6"/>
      <c r="CG206" s="6"/>
      <c r="CH206" s="6"/>
      <c r="CI206" s="6"/>
      <c r="CJ206" s="6"/>
      <c r="CK206" s="6"/>
      <c r="CL206" s="6"/>
      <c r="CM206" s="6"/>
      <c r="CN206" s="6"/>
      <c r="CO206" s="6"/>
      <c r="CP206" s="6"/>
      <c r="CQ206" s="6"/>
      <c r="CR206" s="6"/>
      <c r="CS206" s="6"/>
      <c r="CT206" s="6"/>
      <c r="CU206" s="6"/>
      <c r="CV206" s="6"/>
      <c r="CW206" s="6"/>
      <c r="CX206" s="6"/>
      <c r="CY206" s="6"/>
      <c r="CZ206" s="6"/>
      <c r="DA206" s="6"/>
      <c r="DB206" s="6"/>
      <c r="DC206" s="6"/>
      <c r="DD206" s="6"/>
      <c r="DE206" s="6"/>
      <c r="DF206" s="6"/>
      <c r="DG206" s="6"/>
      <c r="DH206" s="6"/>
      <c r="DI206" s="6"/>
      <c r="DJ206" s="6"/>
      <c r="DK206" s="6"/>
      <c r="DL206" s="6"/>
      <c r="DM206" s="6"/>
      <c r="DN206" s="6"/>
      <c r="DO206" s="6"/>
      <c r="DP206" s="6"/>
      <c r="DQ206" s="6"/>
      <c r="DR206" s="6"/>
      <c r="DS206" s="6"/>
      <c r="DT206" s="6"/>
      <c r="DU206" s="6"/>
      <c r="DV206" s="6"/>
      <c r="DW206" s="6"/>
      <c r="DX206" s="6"/>
      <c r="DY206" s="6"/>
      <c r="DZ206" s="6"/>
      <c r="EA206" s="6"/>
      <c r="EB206" s="6"/>
      <c r="EC206" s="6"/>
      <c r="ED206" s="6"/>
      <c r="EE206" s="6"/>
      <c r="EF206" s="6"/>
      <c r="EG206" s="6"/>
      <c r="EH206" s="6"/>
      <c r="EI206" s="6"/>
      <c r="EJ206" s="6"/>
      <c r="EK206" s="6"/>
      <c r="EL206" s="6"/>
      <c r="EM206" s="6"/>
      <c r="EN206" s="6"/>
      <c r="EO206" s="6"/>
      <c r="EP206" s="6"/>
      <c r="EQ206" s="6"/>
      <c r="ER206" s="6"/>
      <c r="ES206" s="6"/>
      <c r="ET206" s="6"/>
      <c r="EU206" s="6"/>
      <c r="EV206" s="6"/>
      <c r="EW206" s="6"/>
      <c r="EX206" s="6"/>
      <c r="EY206" s="6"/>
      <c r="EZ206" s="6"/>
      <c r="FA206" s="6"/>
      <c r="FB206" s="6"/>
      <c r="FC206" s="6"/>
      <c r="FD206" s="6"/>
      <c r="FE206" s="6"/>
      <c r="FF206" s="6"/>
      <c r="FG206" s="6"/>
      <c r="FH206" s="6"/>
      <c r="FI206" s="6"/>
      <c r="FJ206" s="6"/>
      <c r="FK206" s="6"/>
      <c r="FL206" s="6"/>
      <c r="FM206" s="6"/>
      <c r="FN206" s="6"/>
      <c r="FO206" s="6"/>
      <c r="FP206" s="6"/>
      <c r="FQ206" s="6"/>
      <c r="FR206" s="6"/>
      <c r="FS206" s="6"/>
      <c r="FT206" s="6"/>
      <c r="FU206" s="6"/>
      <c r="FV206" s="6"/>
      <c r="FW206" s="6"/>
      <c r="FX206" s="6"/>
      <c r="FY206" s="6"/>
      <c r="FZ206" s="6"/>
      <c r="GA206" s="6"/>
      <c r="GB206" s="6"/>
      <c r="GC206" s="6"/>
      <c r="GD206" s="6"/>
      <c r="GE206" s="6"/>
      <c r="GF206" s="6"/>
      <c r="GG206" s="6"/>
      <c r="GH206" s="6"/>
      <c r="GI206" s="6"/>
      <c r="GJ206" s="6"/>
      <c r="GK206" s="6"/>
      <c r="GL206" s="6"/>
      <c r="GM206" s="6"/>
      <c r="GN206" s="6"/>
      <c r="GO206" s="6"/>
      <c r="GP206" s="6"/>
      <c r="GQ206" s="6"/>
      <c r="GR206" s="6"/>
      <c r="GS206" s="6"/>
      <c r="GT206" s="6"/>
      <c r="GU206" s="6"/>
      <c r="GV206" s="6"/>
      <c r="GW206" s="6"/>
      <c r="GX206" s="6"/>
      <c r="GY206" s="6"/>
      <c r="GZ206" s="6"/>
      <c r="HA206" s="6"/>
      <c r="HB206" s="6"/>
      <c r="HC206" s="6"/>
      <c r="HD206" s="6"/>
      <c r="HE206" s="6"/>
      <c r="HF206" s="6"/>
      <c r="HG206" s="6"/>
      <c r="HH206" s="6"/>
      <c r="HI206" s="6"/>
      <c r="HJ206" s="6"/>
      <c r="HK206" s="6"/>
      <c r="HL206" s="6"/>
      <c r="HM206" s="6"/>
      <c r="HN206" s="6"/>
      <c r="HO206" s="6"/>
      <c r="HP206" s="6"/>
      <c r="HQ206" s="6"/>
      <c r="HR206" s="6"/>
      <c r="HS206" s="6"/>
      <c r="HT206" s="6"/>
      <c r="HU206" s="6"/>
      <c r="HV206" s="6"/>
      <c r="HW206" s="6"/>
      <c r="HX206" s="6"/>
      <c r="HY206" s="6"/>
      <c r="HZ206" s="6"/>
      <c r="IA206" s="6"/>
      <c r="IB206" s="6"/>
      <c r="IC206" s="6"/>
      <c r="ID206" s="6"/>
      <c r="IE206" s="6"/>
      <c r="IF206" s="6"/>
      <c r="IG206" s="6"/>
      <c r="IH206" s="6"/>
      <c r="II206" s="6"/>
      <c r="IJ206" s="6"/>
      <c r="IK206" s="6"/>
      <c r="IL206" s="6"/>
    </row>
    <row r="207" spans="1:246" x14ac:dyDescent="0.25">
      <c r="A207" s="17">
        <f t="shared" si="3"/>
        <v>42082</v>
      </c>
      <c r="B207" s="31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6"/>
      <c r="CD207" s="6"/>
      <c r="CE207" s="6"/>
      <c r="CF207" s="6"/>
      <c r="CG207" s="6"/>
      <c r="CH207" s="6"/>
      <c r="CI207" s="6"/>
      <c r="CJ207" s="6"/>
      <c r="CK207" s="6"/>
      <c r="CL207" s="6"/>
      <c r="CM207" s="6"/>
      <c r="CN207" s="6"/>
      <c r="CO207" s="6"/>
      <c r="CP207" s="6"/>
      <c r="CQ207" s="6"/>
      <c r="CR207" s="6"/>
      <c r="CS207" s="6"/>
      <c r="CT207" s="6"/>
      <c r="CU207" s="6"/>
      <c r="CV207" s="6"/>
      <c r="CW207" s="6"/>
      <c r="CX207" s="6"/>
      <c r="CY207" s="6"/>
      <c r="CZ207" s="6"/>
      <c r="DA207" s="6"/>
      <c r="DB207" s="6"/>
      <c r="DC207" s="6"/>
      <c r="DD207" s="6"/>
      <c r="DE207" s="6"/>
      <c r="DF207" s="6"/>
      <c r="DG207" s="6"/>
      <c r="DH207" s="6"/>
      <c r="DI207" s="6"/>
      <c r="DJ207" s="6"/>
      <c r="DK207" s="6"/>
      <c r="DL207" s="6"/>
      <c r="DM207" s="6"/>
      <c r="DN207" s="6"/>
      <c r="DO207" s="6"/>
      <c r="DP207" s="6"/>
      <c r="DQ207" s="6"/>
      <c r="DR207" s="6"/>
      <c r="DS207" s="6"/>
      <c r="DT207" s="6"/>
      <c r="DU207" s="6"/>
      <c r="DV207" s="6"/>
      <c r="DW207" s="6"/>
      <c r="DX207" s="6"/>
      <c r="DY207" s="6"/>
      <c r="DZ207" s="6"/>
      <c r="EA207" s="6"/>
      <c r="EB207" s="6"/>
      <c r="EC207" s="6"/>
      <c r="ED207" s="6"/>
      <c r="EE207" s="6"/>
      <c r="EF207" s="6"/>
      <c r="EG207" s="6"/>
      <c r="EH207" s="6"/>
      <c r="EI207" s="6"/>
      <c r="EJ207" s="6"/>
      <c r="EK207" s="6"/>
      <c r="EL207" s="6"/>
      <c r="EM207" s="6"/>
      <c r="EN207" s="6"/>
      <c r="EO207" s="6"/>
      <c r="EP207" s="6"/>
      <c r="EQ207" s="6"/>
      <c r="ER207" s="6"/>
      <c r="ES207" s="6"/>
      <c r="ET207" s="6"/>
      <c r="EU207" s="6"/>
      <c r="EV207" s="6"/>
      <c r="EW207" s="6"/>
      <c r="EX207" s="6"/>
      <c r="EY207" s="6"/>
      <c r="EZ207" s="6"/>
      <c r="FA207" s="6"/>
      <c r="FB207" s="6"/>
      <c r="FC207" s="6"/>
      <c r="FD207" s="6"/>
      <c r="FE207" s="6"/>
      <c r="FF207" s="6"/>
      <c r="FG207" s="6"/>
      <c r="FH207" s="6"/>
      <c r="FI207" s="6"/>
      <c r="FJ207" s="6"/>
      <c r="FK207" s="6"/>
      <c r="FL207" s="6"/>
      <c r="FM207" s="6"/>
      <c r="FN207" s="6"/>
      <c r="FO207" s="6"/>
      <c r="FP207" s="6"/>
      <c r="FQ207" s="6"/>
      <c r="FR207" s="6"/>
      <c r="FS207" s="6"/>
      <c r="FT207" s="6"/>
      <c r="FU207" s="6"/>
      <c r="FV207" s="6"/>
      <c r="FW207" s="6"/>
      <c r="FX207" s="6"/>
      <c r="FY207" s="6"/>
      <c r="FZ207" s="6"/>
      <c r="GA207" s="6"/>
      <c r="GB207" s="6"/>
      <c r="GC207" s="6"/>
      <c r="GD207" s="6"/>
      <c r="GE207" s="6"/>
      <c r="GF207" s="6"/>
      <c r="GG207" s="6"/>
      <c r="GH207" s="6"/>
      <c r="GI207" s="6"/>
      <c r="GJ207" s="6"/>
      <c r="GK207" s="6"/>
      <c r="GL207" s="6"/>
      <c r="GM207" s="6"/>
      <c r="GN207" s="6"/>
      <c r="GO207" s="6"/>
      <c r="GP207" s="6"/>
      <c r="GQ207" s="6"/>
      <c r="GR207" s="6"/>
      <c r="GS207" s="6"/>
      <c r="GT207" s="6"/>
      <c r="GU207" s="6"/>
      <c r="GV207" s="6"/>
      <c r="GW207" s="6"/>
      <c r="GX207" s="6"/>
      <c r="GY207" s="6"/>
      <c r="GZ207" s="6"/>
      <c r="HA207" s="6"/>
      <c r="HB207" s="6"/>
      <c r="HC207" s="6"/>
      <c r="HD207" s="6"/>
      <c r="HE207" s="6"/>
      <c r="HF207" s="6"/>
      <c r="HG207" s="6"/>
      <c r="HH207" s="6"/>
      <c r="HI207" s="6"/>
      <c r="HJ207" s="6"/>
      <c r="HK207" s="6"/>
      <c r="HL207" s="6"/>
      <c r="HM207" s="6"/>
      <c r="HN207" s="6"/>
      <c r="HO207" s="6"/>
      <c r="HP207" s="6"/>
      <c r="HQ207" s="6"/>
      <c r="HR207" s="6"/>
      <c r="HS207" s="6"/>
      <c r="HT207" s="6"/>
      <c r="HU207" s="6"/>
      <c r="HV207" s="6"/>
      <c r="HW207" s="6"/>
      <c r="HX207" s="6"/>
      <c r="HY207" s="6"/>
      <c r="HZ207" s="6"/>
      <c r="IA207" s="6"/>
      <c r="IB207" s="6"/>
      <c r="IC207" s="6"/>
      <c r="ID207" s="6"/>
      <c r="IE207" s="6"/>
      <c r="IF207" s="6"/>
      <c r="IG207" s="6"/>
      <c r="IH207" s="6"/>
      <c r="II207" s="6"/>
      <c r="IJ207" s="6"/>
      <c r="IK207" s="6"/>
      <c r="IL207" s="6"/>
    </row>
    <row r="208" spans="1:246" x14ac:dyDescent="0.25">
      <c r="A208" s="17">
        <f t="shared" si="3"/>
        <v>42083</v>
      </c>
      <c r="B208" s="31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6"/>
      <c r="CE208" s="6"/>
      <c r="CF208" s="6"/>
      <c r="CG208" s="6"/>
      <c r="CH208" s="6"/>
      <c r="CI208" s="6"/>
      <c r="CJ208" s="6"/>
      <c r="CK208" s="6"/>
      <c r="CL208" s="6"/>
      <c r="CM208" s="6"/>
      <c r="CN208" s="6"/>
      <c r="CO208" s="6"/>
      <c r="CP208" s="6"/>
      <c r="CQ208" s="6"/>
      <c r="CR208" s="6"/>
      <c r="CS208" s="6"/>
      <c r="CT208" s="6"/>
      <c r="CU208" s="6"/>
      <c r="CV208" s="6"/>
      <c r="CW208" s="6"/>
      <c r="CX208" s="6"/>
      <c r="CY208" s="6"/>
      <c r="CZ208" s="6"/>
      <c r="DA208" s="6"/>
      <c r="DB208" s="6"/>
      <c r="DC208" s="6"/>
      <c r="DD208" s="6"/>
      <c r="DE208" s="6"/>
      <c r="DF208" s="6"/>
      <c r="DG208" s="6"/>
      <c r="DH208" s="6"/>
      <c r="DI208" s="6"/>
      <c r="DJ208" s="6"/>
      <c r="DK208" s="6"/>
      <c r="DL208" s="6"/>
      <c r="DM208" s="6"/>
      <c r="DN208" s="6"/>
      <c r="DO208" s="6"/>
      <c r="DP208" s="6"/>
      <c r="DQ208" s="6"/>
      <c r="DR208" s="6"/>
      <c r="DS208" s="6"/>
      <c r="DT208" s="6"/>
      <c r="DU208" s="6"/>
      <c r="DV208" s="6"/>
      <c r="DW208" s="6"/>
      <c r="DX208" s="6"/>
      <c r="DY208" s="6"/>
      <c r="DZ208" s="6"/>
      <c r="EA208" s="6"/>
      <c r="EB208" s="6"/>
      <c r="EC208" s="6"/>
      <c r="ED208" s="6"/>
      <c r="EE208" s="6"/>
      <c r="EF208" s="6"/>
      <c r="EG208" s="6"/>
      <c r="EH208" s="6"/>
      <c r="EI208" s="6"/>
      <c r="EJ208" s="6"/>
      <c r="EK208" s="6"/>
      <c r="EL208" s="6"/>
      <c r="EM208" s="6"/>
      <c r="EN208" s="6"/>
      <c r="EO208" s="6"/>
      <c r="EP208" s="6"/>
      <c r="EQ208" s="6"/>
      <c r="ER208" s="6"/>
      <c r="ES208" s="6"/>
      <c r="ET208" s="6"/>
      <c r="EU208" s="6"/>
      <c r="EV208" s="6"/>
      <c r="EW208" s="6"/>
      <c r="EX208" s="6"/>
      <c r="EY208" s="6"/>
      <c r="EZ208" s="6"/>
      <c r="FA208" s="6"/>
      <c r="FB208" s="6"/>
      <c r="FC208" s="6"/>
      <c r="FD208" s="6"/>
      <c r="FE208" s="6"/>
      <c r="FF208" s="6"/>
      <c r="FG208" s="6"/>
      <c r="FH208" s="6"/>
      <c r="FI208" s="6"/>
      <c r="FJ208" s="6"/>
      <c r="FK208" s="6"/>
      <c r="FL208" s="6"/>
      <c r="FM208" s="6"/>
      <c r="FN208" s="6"/>
      <c r="FO208" s="6"/>
      <c r="FP208" s="6"/>
      <c r="FQ208" s="6"/>
      <c r="FR208" s="6"/>
      <c r="FS208" s="6"/>
      <c r="FT208" s="6"/>
      <c r="FU208" s="6"/>
      <c r="FV208" s="6"/>
      <c r="FW208" s="6"/>
      <c r="FX208" s="6"/>
      <c r="FY208" s="6"/>
      <c r="FZ208" s="6"/>
      <c r="GA208" s="6"/>
      <c r="GB208" s="6"/>
      <c r="GC208" s="6"/>
      <c r="GD208" s="6"/>
      <c r="GE208" s="6"/>
      <c r="GF208" s="6"/>
      <c r="GG208" s="6"/>
      <c r="GH208" s="6"/>
      <c r="GI208" s="6"/>
      <c r="GJ208" s="6"/>
      <c r="GK208" s="6"/>
      <c r="GL208" s="6"/>
      <c r="GM208" s="6"/>
      <c r="GN208" s="6"/>
      <c r="GO208" s="6"/>
      <c r="GP208" s="6"/>
      <c r="GQ208" s="6"/>
      <c r="GR208" s="6"/>
      <c r="GS208" s="6"/>
      <c r="GT208" s="6"/>
      <c r="GU208" s="6"/>
      <c r="GV208" s="6"/>
      <c r="GW208" s="6"/>
      <c r="GX208" s="6"/>
      <c r="GY208" s="6"/>
      <c r="GZ208" s="6"/>
      <c r="HA208" s="6"/>
      <c r="HB208" s="6"/>
      <c r="HC208" s="6"/>
      <c r="HD208" s="6"/>
      <c r="HE208" s="6"/>
      <c r="HF208" s="6"/>
      <c r="HG208" s="6"/>
      <c r="HH208" s="6"/>
      <c r="HI208" s="6"/>
      <c r="HJ208" s="6"/>
      <c r="HK208" s="6"/>
      <c r="HL208" s="6"/>
      <c r="HM208" s="6"/>
      <c r="HN208" s="6"/>
      <c r="HO208" s="6"/>
      <c r="HP208" s="6"/>
      <c r="HQ208" s="6"/>
      <c r="HR208" s="6"/>
      <c r="HS208" s="6"/>
      <c r="HT208" s="6"/>
      <c r="HU208" s="6"/>
      <c r="HV208" s="6"/>
      <c r="HW208" s="6"/>
      <c r="HX208" s="6"/>
      <c r="HY208" s="6"/>
      <c r="HZ208" s="6"/>
      <c r="IA208" s="6"/>
      <c r="IB208" s="6"/>
      <c r="IC208" s="6"/>
      <c r="ID208" s="6"/>
      <c r="IE208" s="6"/>
      <c r="IF208" s="6"/>
      <c r="IG208" s="6"/>
      <c r="IH208" s="6"/>
      <c r="II208" s="6"/>
      <c r="IJ208" s="6"/>
      <c r="IK208" s="6"/>
      <c r="IL208" s="6"/>
    </row>
    <row r="209" spans="1:246" x14ac:dyDescent="0.25">
      <c r="A209" s="17">
        <f t="shared" si="3"/>
        <v>42084</v>
      </c>
      <c r="B209" s="31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6"/>
      <c r="CB209" s="6"/>
      <c r="CC209" s="6"/>
      <c r="CD209" s="6"/>
      <c r="CE209" s="6"/>
      <c r="CF209" s="6"/>
      <c r="CG209" s="6"/>
      <c r="CH209" s="6"/>
      <c r="CI209" s="6"/>
      <c r="CJ209" s="6"/>
      <c r="CK209" s="6"/>
      <c r="CL209" s="6"/>
      <c r="CM209" s="6"/>
      <c r="CN209" s="6"/>
      <c r="CO209" s="6"/>
      <c r="CP209" s="6"/>
      <c r="CQ209" s="6"/>
      <c r="CR209" s="6"/>
      <c r="CS209" s="6"/>
      <c r="CT209" s="6"/>
      <c r="CU209" s="6"/>
      <c r="CV209" s="6"/>
      <c r="CW209" s="6"/>
      <c r="CX209" s="6"/>
      <c r="CY209" s="6"/>
      <c r="CZ209" s="6"/>
      <c r="DA209" s="6"/>
      <c r="DB209" s="6"/>
      <c r="DC209" s="6"/>
      <c r="DD209" s="6"/>
      <c r="DE209" s="6"/>
      <c r="DF209" s="6"/>
      <c r="DG209" s="6"/>
      <c r="DH209" s="6"/>
      <c r="DI209" s="6"/>
      <c r="DJ209" s="6"/>
      <c r="DK209" s="6"/>
      <c r="DL209" s="6"/>
      <c r="DM209" s="6"/>
      <c r="DN209" s="6"/>
      <c r="DO209" s="6"/>
      <c r="DP209" s="6"/>
      <c r="DQ209" s="6"/>
      <c r="DR209" s="6"/>
      <c r="DS209" s="6"/>
      <c r="DT209" s="6"/>
      <c r="DU209" s="6"/>
      <c r="DV209" s="6"/>
      <c r="DW209" s="6"/>
      <c r="DX209" s="6"/>
      <c r="DY209" s="6"/>
      <c r="DZ209" s="6"/>
      <c r="EA209" s="6"/>
      <c r="EB209" s="6"/>
      <c r="EC209" s="6"/>
      <c r="ED209" s="6"/>
      <c r="EE209" s="6"/>
      <c r="EF209" s="6"/>
      <c r="EG209" s="6"/>
      <c r="EH209" s="6"/>
      <c r="EI209" s="6"/>
      <c r="EJ209" s="6"/>
      <c r="EK209" s="6"/>
      <c r="EL209" s="6"/>
      <c r="EM209" s="6"/>
      <c r="EN209" s="6"/>
      <c r="EO209" s="6"/>
      <c r="EP209" s="6"/>
      <c r="EQ209" s="6"/>
      <c r="ER209" s="6"/>
      <c r="ES209" s="6"/>
      <c r="ET209" s="6"/>
      <c r="EU209" s="6"/>
      <c r="EV209" s="6"/>
      <c r="EW209" s="6"/>
      <c r="EX209" s="6"/>
      <c r="EY209" s="6"/>
      <c r="EZ209" s="6"/>
      <c r="FA209" s="6"/>
      <c r="FB209" s="6"/>
      <c r="FC209" s="6"/>
      <c r="FD209" s="6"/>
      <c r="FE209" s="6"/>
      <c r="FF209" s="6"/>
      <c r="FG209" s="6"/>
      <c r="FH209" s="6"/>
      <c r="FI209" s="6"/>
      <c r="FJ209" s="6"/>
      <c r="FK209" s="6"/>
      <c r="FL209" s="6"/>
      <c r="FM209" s="6"/>
      <c r="FN209" s="6"/>
      <c r="FO209" s="6"/>
      <c r="FP209" s="6"/>
      <c r="FQ209" s="6"/>
      <c r="FR209" s="6"/>
      <c r="FS209" s="6"/>
      <c r="FT209" s="6"/>
      <c r="FU209" s="6"/>
      <c r="FV209" s="6"/>
      <c r="FW209" s="6"/>
      <c r="FX209" s="6"/>
      <c r="FY209" s="6"/>
      <c r="FZ209" s="6"/>
      <c r="GA209" s="6"/>
      <c r="GB209" s="6"/>
      <c r="GC209" s="6"/>
      <c r="GD209" s="6"/>
      <c r="GE209" s="6"/>
      <c r="GF209" s="6"/>
      <c r="GG209" s="6"/>
      <c r="GH209" s="6"/>
      <c r="GI209" s="6"/>
      <c r="GJ209" s="6"/>
      <c r="GK209" s="6"/>
      <c r="GL209" s="6"/>
      <c r="GM209" s="6"/>
      <c r="GN209" s="6"/>
      <c r="GO209" s="6"/>
      <c r="GP209" s="6"/>
      <c r="GQ209" s="6"/>
      <c r="GR209" s="6"/>
      <c r="GS209" s="6"/>
      <c r="GT209" s="6"/>
      <c r="GU209" s="6"/>
      <c r="GV209" s="6"/>
      <c r="GW209" s="6"/>
      <c r="GX209" s="6"/>
      <c r="GY209" s="6"/>
      <c r="GZ209" s="6"/>
      <c r="HA209" s="6"/>
      <c r="HB209" s="6"/>
      <c r="HC209" s="6"/>
      <c r="HD209" s="6"/>
      <c r="HE209" s="6"/>
      <c r="HF209" s="6"/>
      <c r="HG209" s="6"/>
      <c r="HH209" s="6"/>
      <c r="HI209" s="6"/>
      <c r="HJ209" s="6"/>
      <c r="HK209" s="6"/>
      <c r="HL209" s="6"/>
      <c r="HM209" s="6"/>
      <c r="HN209" s="6"/>
      <c r="HO209" s="6"/>
      <c r="HP209" s="6"/>
      <c r="HQ209" s="6"/>
      <c r="HR209" s="6"/>
      <c r="HS209" s="6"/>
      <c r="HT209" s="6"/>
      <c r="HU209" s="6"/>
      <c r="HV209" s="6"/>
      <c r="HW209" s="6"/>
      <c r="HX209" s="6"/>
      <c r="HY209" s="6"/>
      <c r="HZ209" s="6"/>
      <c r="IA209" s="6"/>
      <c r="IB209" s="6"/>
      <c r="IC209" s="6"/>
      <c r="ID209" s="6"/>
      <c r="IE209" s="6"/>
      <c r="IF209" s="6"/>
      <c r="IG209" s="6"/>
      <c r="IH209" s="6"/>
      <c r="II209" s="6"/>
      <c r="IJ209" s="6"/>
      <c r="IK209" s="6"/>
      <c r="IL209" s="6"/>
    </row>
    <row r="210" spans="1:246" x14ac:dyDescent="0.25">
      <c r="A210" s="17">
        <f t="shared" si="3"/>
        <v>42085</v>
      </c>
      <c r="B210" s="31">
        <v>4</v>
      </c>
      <c r="C210" s="6">
        <v>32</v>
      </c>
      <c r="D210" s="6"/>
      <c r="E210" s="6"/>
      <c r="F210" s="6"/>
      <c r="G210" s="6">
        <v>1</v>
      </c>
      <c r="H210" s="6">
        <v>3</v>
      </c>
      <c r="I210" s="6">
        <v>8</v>
      </c>
      <c r="J210" s="6"/>
      <c r="K210" s="6"/>
      <c r="L210" s="6"/>
      <c r="M210" s="6">
        <v>15</v>
      </c>
      <c r="N210" s="6">
        <v>65</v>
      </c>
      <c r="O210" s="6"/>
      <c r="P210" s="6"/>
      <c r="Q210" s="6"/>
      <c r="R210" s="6"/>
      <c r="S210" s="6"/>
      <c r="T210" s="6"/>
      <c r="U210" s="6"/>
      <c r="W210" s="6">
        <v>28</v>
      </c>
      <c r="X210" s="6">
        <v>3</v>
      </c>
      <c r="Y210" s="6">
        <v>7</v>
      </c>
      <c r="Z210" s="6">
        <v>21</v>
      </c>
      <c r="AA210" s="6">
        <v>48</v>
      </c>
      <c r="AB210" s="6">
        <v>4</v>
      </c>
      <c r="AC210" s="6">
        <v>8</v>
      </c>
      <c r="AD210" s="6" t="s">
        <v>100</v>
      </c>
      <c r="AE210" s="6">
        <v>7</v>
      </c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6"/>
      <c r="CB210" s="6"/>
      <c r="CC210" s="6"/>
      <c r="CD210" s="6"/>
      <c r="CE210" s="6"/>
      <c r="CF210" s="6"/>
      <c r="CG210" s="6"/>
      <c r="CH210" s="6"/>
      <c r="CI210" s="6"/>
      <c r="CJ210" s="6"/>
      <c r="CK210" s="6"/>
      <c r="CL210" s="6"/>
      <c r="CM210" s="6"/>
      <c r="CN210" s="6"/>
      <c r="CO210" s="6"/>
      <c r="CP210" s="6"/>
      <c r="CQ210" s="6"/>
      <c r="CR210" s="6"/>
      <c r="CS210" s="6"/>
      <c r="CT210" s="6"/>
      <c r="CU210" s="6"/>
      <c r="CV210" s="6"/>
      <c r="CW210" s="6"/>
      <c r="CX210" s="6"/>
      <c r="CY210" s="6"/>
      <c r="CZ210" s="6"/>
      <c r="DA210" s="6"/>
      <c r="DB210" s="6"/>
      <c r="DC210" s="6"/>
      <c r="DD210" s="6"/>
      <c r="DE210" s="6"/>
      <c r="DF210" s="6"/>
      <c r="DG210" s="6"/>
      <c r="DH210" s="6"/>
      <c r="DI210" s="6"/>
      <c r="DJ210" s="6"/>
      <c r="DK210" s="6"/>
      <c r="DL210" s="6"/>
      <c r="DM210" s="6"/>
      <c r="DN210" s="6"/>
      <c r="DO210" s="6"/>
      <c r="DP210" s="6"/>
      <c r="DQ210" s="6"/>
      <c r="DR210" s="6"/>
      <c r="DS210" s="6"/>
      <c r="DT210" s="6"/>
      <c r="DU210" s="6"/>
      <c r="DV210" s="6"/>
      <c r="DW210" s="6"/>
      <c r="DX210" s="6"/>
      <c r="DY210" s="6"/>
      <c r="DZ210" s="6"/>
      <c r="EA210" s="6"/>
      <c r="EB210" s="6"/>
      <c r="EC210" s="6"/>
      <c r="ED210" s="6"/>
      <c r="EE210" s="6"/>
      <c r="EF210" s="6"/>
      <c r="EG210" s="6"/>
      <c r="EH210" s="6"/>
      <c r="EI210" s="6"/>
      <c r="EJ210" s="6"/>
      <c r="EK210" s="6"/>
      <c r="EL210" s="6"/>
      <c r="EM210" s="6"/>
      <c r="EN210" s="6"/>
      <c r="EO210" s="6"/>
      <c r="EP210" s="6"/>
      <c r="EQ210" s="6"/>
      <c r="ER210" s="6"/>
      <c r="ES210" s="6"/>
      <c r="ET210" s="6"/>
      <c r="EU210" s="6"/>
      <c r="EV210" s="6"/>
      <c r="EW210" s="6"/>
      <c r="EX210" s="6"/>
      <c r="EY210" s="6"/>
      <c r="EZ210" s="6"/>
      <c r="FA210" s="6"/>
      <c r="FB210" s="6"/>
      <c r="FC210" s="6"/>
      <c r="FD210" s="6"/>
      <c r="FE210" s="6"/>
      <c r="FF210" s="6"/>
      <c r="FG210" s="6"/>
      <c r="FH210" s="6"/>
      <c r="FI210" s="6"/>
      <c r="FJ210" s="6"/>
      <c r="FK210" s="6"/>
      <c r="FL210" s="6"/>
      <c r="FM210" s="6"/>
      <c r="FN210" s="6"/>
      <c r="FO210" s="6"/>
      <c r="FP210" s="6"/>
      <c r="FQ210" s="6"/>
      <c r="FR210" s="6"/>
      <c r="FS210" s="6"/>
      <c r="FT210" s="6"/>
      <c r="FU210" s="6"/>
      <c r="FV210" s="6"/>
      <c r="FW210" s="6"/>
      <c r="FX210" s="6"/>
      <c r="FY210" s="6"/>
      <c r="FZ210" s="6"/>
      <c r="GA210" s="6"/>
      <c r="GB210" s="6"/>
      <c r="GC210" s="6"/>
      <c r="GD210" s="6"/>
      <c r="GE210" s="6"/>
      <c r="GF210" s="6"/>
      <c r="GG210" s="6"/>
      <c r="GH210" s="6"/>
      <c r="GI210" s="6"/>
      <c r="GJ210" s="6"/>
      <c r="GK210" s="6"/>
      <c r="GL210" s="6"/>
      <c r="GM210" s="6"/>
      <c r="GN210" s="6"/>
      <c r="GO210" s="6"/>
      <c r="GP210" s="6"/>
      <c r="GQ210" s="6"/>
      <c r="GR210" s="6"/>
      <c r="GS210" s="6"/>
      <c r="GT210" s="6"/>
      <c r="GU210" s="6"/>
      <c r="GV210" s="6"/>
      <c r="GW210" s="6"/>
      <c r="GX210" s="6"/>
      <c r="GY210" s="6"/>
      <c r="GZ210" s="6"/>
      <c r="HA210" s="6"/>
      <c r="HB210" s="6"/>
      <c r="HC210" s="6"/>
      <c r="HD210" s="6"/>
      <c r="HE210" s="6"/>
      <c r="HF210" s="6"/>
      <c r="HG210" s="6"/>
      <c r="HH210" s="6"/>
      <c r="HI210" s="6"/>
      <c r="HJ210" s="6"/>
      <c r="HK210" s="6"/>
      <c r="HL210" s="6"/>
      <c r="HM210" s="6"/>
      <c r="HN210" s="6"/>
      <c r="HO210" s="6"/>
      <c r="HP210" s="6"/>
      <c r="HQ210" s="6"/>
      <c r="HR210" s="6"/>
      <c r="HS210" s="6"/>
      <c r="HT210" s="6"/>
      <c r="HU210" s="6"/>
      <c r="HV210" s="6"/>
      <c r="HW210" s="6"/>
      <c r="HX210" s="6"/>
      <c r="HY210" s="6"/>
      <c r="HZ210" s="6"/>
      <c r="IA210" s="6"/>
      <c r="IB210" s="6"/>
      <c r="IC210" s="6"/>
      <c r="ID210" s="6"/>
      <c r="IE210" s="6"/>
      <c r="IF210" s="6"/>
      <c r="IG210" s="6"/>
      <c r="IH210" s="6"/>
      <c r="II210" s="6"/>
      <c r="IJ210" s="6"/>
      <c r="IK210" s="6"/>
      <c r="IL210" s="6"/>
    </row>
    <row r="211" spans="1:246" x14ac:dyDescent="0.25">
      <c r="A211" s="17">
        <f t="shared" si="3"/>
        <v>42086</v>
      </c>
      <c r="B211" s="31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</row>
    <row r="212" spans="1:246" x14ac:dyDescent="0.25">
      <c r="A212" s="17">
        <f t="shared" si="3"/>
        <v>42087</v>
      </c>
      <c r="B212" s="31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</row>
    <row r="213" spans="1:246" x14ac:dyDescent="0.25">
      <c r="A213" s="17">
        <f t="shared" si="3"/>
        <v>42088</v>
      </c>
      <c r="B213" s="31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</row>
    <row r="214" spans="1:246" x14ac:dyDescent="0.25">
      <c r="A214" s="17">
        <f t="shared" si="3"/>
        <v>42089</v>
      </c>
      <c r="B214" s="31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</row>
    <row r="215" spans="1:246" x14ac:dyDescent="0.25">
      <c r="A215" s="17">
        <f t="shared" si="3"/>
        <v>42090</v>
      </c>
      <c r="B215" s="31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</row>
    <row r="216" spans="1:246" x14ac:dyDescent="0.25">
      <c r="A216" s="17">
        <f t="shared" si="3"/>
        <v>42091</v>
      </c>
      <c r="B216" s="32"/>
      <c r="C216" s="32"/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</row>
    <row r="217" spans="1:246" x14ac:dyDescent="0.25">
      <c r="A217" s="17">
        <f t="shared" si="3"/>
        <v>42092</v>
      </c>
      <c r="B217" s="32">
        <v>3</v>
      </c>
      <c r="C217" s="32">
        <v>47</v>
      </c>
      <c r="D217" s="32"/>
      <c r="E217" s="32"/>
      <c r="F217" s="32"/>
      <c r="G217" s="32">
        <v>1</v>
      </c>
      <c r="H217" s="32">
        <v>3</v>
      </c>
      <c r="I217" s="32">
        <v>4</v>
      </c>
      <c r="J217" s="32"/>
      <c r="K217" s="32"/>
      <c r="L217" s="32"/>
      <c r="M217" s="32">
        <v>20</v>
      </c>
      <c r="N217" s="32">
        <v>66</v>
      </c>
      <c r="O217" s="32"/>
      <c r="P217" s="32"/>
      <c r="Q217" s="32"/>
      <c r="R217" s="32"/>
      <c r="S217" s="32"/>
      <c r="T217" s="32"/>
    </row>
    <row r="218" spans="1:246" x14ac:dyDescent="0.25">
      <c r="A218" s="17">
        <f t="shared" si="3"/>
        <v>42093</v>
      </c>
      <c r="B218" s="32"/>
      <c r="C218" s="32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</row>
    <row r="219" spans="1:246" x14ac:dyDescent="0.25">
      <c r="A219" s="17">
        <f t="shared" si="3"/>
        <v>42094</v>
      </c>
    </row>
    <row r="220" spans="1:246" x14ac:dyDescent="0.25">
      <c r="A220" s="17">
        <f t="shared" si="3"/>
        <v>42095</v>
      </c>
    </row>
    <row r="221" spans="1:246" x14ac:dyDescent="0.25">
      <c r="A221" s="17">
        <f t="shared" si="3"/>
        <v>42096</v>
      </c>
    </row>
    <row r="222" spans="1:246" x14ac:dyDescent="0.25">
      <c r="A222" s="17">
        <f t="shared" si="3"/>
        <v>42097</v>
      </c>
    </row>
    <row r="223" spans="1:246" x14ac:dyDescent="0.25">
      <c r="A223" s="17">
        <f t="shared" si="3"/>
        <v>42098</v>
      </c>
      <c r="B223">
        <v>0</v>
      </c>
      <c r="C223">
        <v>42</v>
      </c>
      <c r="G223">
        <v>0</v>
      </c>
      <c r="H223">
        <v>2</v>
      </c>
      <c r="I223">
        <v>4</v>
      </c>
      <c r="M223">
        <v>21</v>
      </c>
      <c r="N223">
        <v>97</v>
      </c>
    </row>
    <row r="224" spans="1:246" x14ac:dyDescent="0.25">
      <c r="A224" s="17">
        <f t="shared" si="3"/>
        <v>42099</v>
      </c>
      <c r="W224" s="6">
        <v>89</v>
      </c>
      <c r="X224" s="6">
        <v>0</v>
      </c>
      <c r="Y224" s="6">
        <v>15</v>
      </c>
      <c r="Z224" s="6">
        <v>134</v>
      </c>
      <c r="AA224" s="6">
        <v>63</v>
      </c>
      <c r="AB224" s="6">
        <v>6</v>
      </c>
      <c r="AC224" s="6">
        <v>12</v>
      </c>
      <c r="AE224" s="6">
        <v>34</v>
      </c>
    </row>
    <row r="225" spans="1:31" x14ac:dyDescent="0.25">
      <c r="A225" s="17">
        <f t="shared" si="3"/>
        <v>42100</v>
      </c>
    </row>
    <row r="226" spans="1:31" x14ac:dyDescent="0.25">
      <c r="A226" s="17">
        <f t="shared" si="3"/>
        <v>42101</v>
      </c>
    </row>
    <row r="227" spans="1:31" x14ac:dyDescent="0.25">
      <c r="A227" s="17">
        <f t="shared" si="3"/>
        <v>42102</v>
      </c>
    </row>
    <row r="228" spans="1:31" x14ac:dyDescent="0.25">
      <c r="A228" s="17">
        <f t="shared" si="3"/>
        <v>42103</v>
      </c>
    </row>
    <row r="229" spans="1:31" x14ac:dyDescent="0.25">
      <c r="A229" s="17">
        <f t="shared" si="3"/>
        <v>42104</v>
      </c>
    </row>
    <row r="230" spans="1:31" x14ac:dyDescent="0.25">
      <c r="A230" s="17">
        <f t="shared" si="3"/>
        <v>42105</v>
      </c>
    </row>
    <row r="231" spans="1:31" x14ac:dyDescent="0.25">
      <c r="A231" s="17">
        <f t="shared" si="3"/>
        <v>42106</v>
      </c>
      <c r="B231">
        <v>4</v>
      </c>
      <c r="C231">
        <v>86</v>
      </c>
      <c r="G231">
        <v>1</v>
      </c>
      <c r="H231">
        <v>1</v>
      </c>
      <c r="I231">
        <v>11</v>
      </c>
      <c r="M231">
        <v>31</v>
      </c>
      <c r="N231">
        <v>99</v>
      </c>
      <c r="W231" s="6">
        <v>46</v>
      </c>
      <c r="X231" s="6">
        <v>3</v>
      </c>
      <c r="Y231" s="6">
        <v>24</v>
      </c>
      <c r="Z231" s="6">
        <v>50</v>
      </c>
      <c r="AA231" s="6">
        <v>42</v>
      </c>
      <c r="AB231" s="6">
        <v>10</v>
      </c>
      <c r="AC231" s="6">
        <v>25</v>
      </c>
      <c r="AE231" s="6">
        <v>14</v>
      </c>
    </row>
    <row r="232" spans="1:31" x14ac:dyDescent="0.25">
      <c r="A232" s="17">
        <f t="shared" si="3"/>
        <v>42107</v>
      </c>
    </row>
    <row r="233" spans="1:31" x14ac:dyDescent="0.25">
      <c r="A233" s="17">
        <f t="shared" si="3"/>
        <v>42108</v>
      </c>
    </row>
    <row r="234" spans="1:31" x14ac:dyDescent="0.25">
      <c r="A234" s="17">
        <f t="shared" si="3"/>
        <v>42109</v>
      </c>
    </row>
    <row r="235" spans="1:31" x14ac:dyDescent="0.25">
      <c r="A235" s="17">
        <f t="shared" si="3"/>
        <v>42110</v>
      </c>
    </row>
    <row r="236" spans="1:31" x14ac:dyDescent="0.25">
      <c r="A236" s="17">
        <f t="shared" si="3"/>
        <v>42111</v>
      </c>
    </row>
    <row r="237" spans="1:31" x14ac:dyDescent="0.25">
      <c r="A237" s="17">
        <f t="shared" si="3"/>
        <v>42112</v>
      </c>
    </row>
    <row r="238" spans="1:31" x14ac:dyDescent="0.25">
      <c r="A238" s="17">
        <f t="shared" si="3"/>
        <v>42113</v>
      </c>
    </row>
    <row r="239" spans="1:31" x14ac:dyDescent="0.25">
      <c r="A239" s="17">
        <f t="shared" si="3"/>
        <v>42114</v>
      </c>
      <c r="B239" s="33" t="s">
        <v>99</v>
      </c>
      <c r="C239" t="s">
        <v>103</v>
      </c>
      <c r="G239" s="33" t="s">
        <v>99</v>
      </c>
      <c r="H239">
        <v>1</v>
      </c>
      <c r="I239">
        <v>8</v>
      </c>
      <c r="M239">
        <v>55</v>
      </c>
      <c r="N239">
        <v>137</v>
      </c>
      <c r="W239" s="6">
        <v>110</v>
      </c>
      <c r="X239" s="6">
        <v>4</v>
      </c>
      <c r="Y239" s="6">
        <v>5</v>
      </c>
      <c r="Z239" s="6">
        <v>150</v>
      </c>
      <c r="AA239" s="6">
        <v>31</v>
      </c>
      <c r="AB239" s="6" t="s">
        <v>100</v>
      </c>
      <c r="AC239" s="6">
        <v>4</v>
      </c>
      <c r="AE239" s="6">
        <v>12</v>
      </c>
    </row>
    <row r="240" spans="1:31" x14ac:dyDescent="0.25">
      <c r="A240" s="17">
        <f t="shared" si="3"/>
        <v>42115</v>
      </c>
    </row>
    <row r="241" spans="1:31" x14ac:dyDescent="0.25">
      <c r="A241" s="17">
        <f t="shared" si="3"/>
        <v>42116</v>
      </c>
    </row>
    <row r="242" spans="1:31" x14ac:dyDescent="0.25">
      <c r="A242" s="17">
        <f t="shared" si="3"/>
        <v>42117</v>
      </c>
    </row>
    <row r="243" spans="1:31" x14ac:dyDescent="0.25">
      <c r="A243" s="17">
        <f t="shared" si="3"/>
        <v>42118</v>
      </c>
    </row>
    <row r="244" spans="1:31" x14ac:dyDescent="0.25">
      <c r="A244" s="17">
        <f t="shared" si="3"/>
        <v>42119</v>
      </c>
    </row>
    <row r="245" spans="1:31" x14ac:dyDescent="0.25">
      <c r="A245" s="17">
        <f t="shared" si="3"/>
        <v>42120</v>
      </c>
    </row>
    <row r="246" spans="1:31" x14ac:dyDescent="0.25">
      <c r="A246" s="17">
        <f t="shared" si="3"/>
        <v>42121</v>
      </c>
      <c r="C246" t="s">
        <v>103</v>
      </c>
      <c r="H246">
        <v>0</v>
      </c>
      <c r="I246">
        <v>0</v>
      </c>
      <c r="M246">
        <v>97</v>
      </c>
      <c r="N246">
        <v>20</v>
      </c>
      <c r="W246" s="6">
        <v>119</v>
      </c>
      <c r="X246" s="6">
        <v>2</v>
      </c>
      <c r="Y246" s="6">
        <v>3</v>
      </c>
      <c r="Z246" s="6">
        <v>94</v>
      </c>
      <c r="AA246" s="6">
        <v>29</v>
      </c>
      <c r="AB246" t="s">
        <v>100</v>
      </c>
      <c r="AC246" s="6">
        <v>5</v>
      </c>
      <c r="AE246" s="6">
        <v>44</v>
      </c>
    </row>
    <row r="247" spans="1:31" x14ac:dyDescent="0.25">
      <c r="A247" s="17">
        <f t="shared" si="3"/>
        <v>42122</v>
      </c>
    </row>
    <row r="248" spans="1:31" x14ac:dyDescent="0.25">
      <c r="A248" s="17">
        <f t="shared" si="3"/>
        <v>42123</v>
      </c>
      <c r="AB248" t="s">
        <v>104</v>
      </c>
      <c r="AC248" t="s">
        <v>105</v>
      </c>
      <c r="AE248" t="s">
        <v>106</v>
      </c>
    </row>
    <row r="249" spans="1:31" x14ac:dyDescent="0.25">
      <c r="A249" s="17">
        <f t="shared" si="3"/>
        <v>42124</v>
      </c>
    </row>
    <row r="250" spans="1:31" x14ac:dyDescent="0.25">
      <c r="A250" s="17">
        <f t="shared" si="3"/>
        <v>42125</v>
      </c>
    </row>
    <row r="251" spans="1:31" x14ac:dyDescent="0.25">
      <c r="A251" s="17">
        <f t="shared" si="3"/>
        <v>42126</v>
      </c>
    </row>
    <row r="252" spans="1:31" x14ac:dyDescent="0.25">
      <c r="A252" s="17">
        <f t="shared" si="3"/>
        <v>42127</v>
      </c>
    </row>
    <row r="253" spans="1:31" x14ac:dyDescent="0.25">
      <c r="A253" s="17">
        <f t="shared" si="3"/>
        <v>42128</v>
      </c>
    </row>
    <row r="254" spans="1:31" x14ac:dyDescent="0.25">
      <c r="A254" s="17">
        <f t="shared" si="3"/>
        <v>42129</v>
      </c>
    </row>
    <row r="255" spans="1:31" x14ac:dyDescent="0.25">
      <c r="A255" s="17">
        <f t="shared" si="3"/>
        <v>42130</v>
      </c>
    </row>
    <row r="256" spans="1:31" x14ac:dyDescent="0.25">
      <c r="A256" s="17">
        <f t="shared" si="3"/>
        <v>42131</v>
      </c>
    </row>
    <row r="257" spans="1:1" x14ac:dyDescent="0.25">
      <c r="A257" s="17">
        <f t="shared" si="3"/>
        <v>42132</v>
      </c>
    </row>
    <row r="258" spans="1:1" x14ac:dyDescent="0.25">
      <c r="A258" s="17">
        <f t="shared" si="3"/>
        <v>42133</v>
      </c>
    </row>
    <row r="259" spans="1:1" x14ac:dyDescent="0.25">
      <c r="A259" s="17">
        <f t="shared" si="3"/>
        <v>42134</v>
      </c>
    </row>
    <row r="260" spans="1:1" x14ac:dyDescent="0.25">
      <c r="A260" s="17">
        <f t="shared" si="3"/>
        <v>42135</v>
      </c>
    </row>
    <row r="261" spans="1:1" x14ac:dyDescent="0.25">
      <c r="A261" s="17">
        <f t="shared" si="3"/>
        <v>42136</v>
      </c>
    </row>
    <row r="262" spans="1:1" x14ac:dyDescent="0.25">
      <c r="A262" s="17">
        <f t="shared" si="3"/>
        <v>42137</v>
      </c>
    </row>
    <row r="263" spans="1:1" x14ac:dyDescent="0.25">
      <c r="A263" s="17">
        <f t="shared" si="3"/>
        <v>42138</v>
      </c>
    </row>
    <row r="264" spans="1:1" x14ac:dyDescent="0.25">
      <c r="A264" s="17">
        <f t="shared" si="3"/>
        <v>42139</v>
      </c>
    </row>
    <row r="265" spans="1:1" x14ac:dyDescent="0.25">
      <c r="A265" s="17">
        <f t="shared" si="3"/>
        <v>42140</v>
      </c>
    </row>
    <row r="266" spans="1:1" x14ac:dyDescent="0.25">
      <c r="A266" s="17">
        <f t="shared" ref="A266:A323" si="4">+A265+1</f>
        <v>42141</v>
      </c>
    </row>
    <row r="267" spans="1:1" x14ac:dyDescent="0.25">
      <c r="A267" s="17">
        <f t="shared" si="4"/>
        <v>42142</v>
      </c>
    </row>
    <row r="268" spans="1:1" x14ac:dyDescent="0.25">
      <c r="A268" s="17">
        <f t="shared" si="4"/>
        <v>42143</v>
      </c>
    </row>
    <row r="269" spans="1:1" x14ac:dyDescent="0.25">
      <c r="A269" s="17">
        <f t="shared" si="4"/>
        <v>42144</v>
      </c>
    </row>
    <row r="270" spans="1:1" x14ac:dyDescent="0.25">
      <c r="A270" s="17">
        <f t="shared" si="4"/>
        <v>42145</v>
      </c>
    </row>
    <row r="271" spans="1:1" x14ac:dyDescent="0.25">
      <c r="A271" s="17">
        <f t="shared" si="4"/>
        <v>42146</v>
      </c>
    </row>
    <row r="272" spans="1:1" x14ac:dyDescent="0.25">
      <c r="A272" s="17">
        <f t="shared" si="4"/>
        <v>42147</v>
      </c>
    </row>
    <row r="273" spans="1:1" x14ac:dyDescent="0.25">
      <c r="A273" s="17">
        <f t="shared" si="4"/>
        <v>42148</v>
      </c>
    </row>
    <row r="274" spans="1:1" x14ac:dyDescent="0.25">
      <c r="A274" s="17">
        <f t="shared" si="4"/>
        <v>42149</v>
      </c>
    </row>
    <row r="275" spans="1:1" x14ac:dyDescent="0.25">
      <c r="A275" s="17">
        <f t="shared" si="4"/>
        <v>42150</v>
      </c>
    </row>
    <row r="276" spans="1:1" x14ac:dyDescent="0.25">
      <c r="A276" s="17">
        <f t="shared" si="4"/>
        <v>42151</v>
      </c>
    </row>
    <row r="277" spans="1:1" x14ac:dyDescent="0.25">
      <c r="A277" s="17">
        <f t="shared" si="4"/>
        <v>42152</v>
      </c>
    </row>
    <row r="278" spans="1:1" x14ac:dyDescent="0.25">
      <c r="A278" s="17">
        <f t="shared" si="4"/>
        <v>42153</v>
      </c>
    </row>
    <row r="279" spans="1:1" x14ac:dyDescent="0.25">
      <c r="A279" s="17">
        <f t="shared" si="4"/>
        <v>42154</v>
      </c>
    </row>
    <row r="280" spans="1:1" x14ac:dyDescent="0.25">
      <c r="A280" s="17">
        <f t="shared" si="4"/>
        <v>42155</v>
      </c>
    </row>
    <row r="281" spans="1:1" x14ac:dyDescent="0.25">
      <c r="A281" s="17">
        <f t="shared" si="4"/>
        <v>42156</v>
      </c>
    </row>
    <row r="282" spans="1:1" x14ac:dyDescent="0.25">
      <c r="A282" s="17">
        <f t="shared" si="4"/>
        <v>42157</v>
      </c>
    </row>
    <row r="283" spans="1:1" x14ac:dyDescent="0.25">
      <c r="A283" s="17">
        <f t="shared" si="4"/>
        <v>42158</v>
      </c>
    </row>
    <row r="284" spans="1:1" x14ac:dyDescent="0.25">
      <c r="A284" s="17">
        <f t="shared" si="4"/>
        <v>42159</v>
      </c>
    </row>
    <row r="285" spans="1:1" x14ac:dyDescent="0.25">
      <c r="A285" s="17">
        <f t="shared" si="4"/>
        <v>42160</v>
      </c>
    </row>
    <row r="286" spans="1:1" x14ac:dyDescent="0.25">
      <c r="A286" s="17">
        <f t="shared" si="4"/>
        <v>42161</v>
      </c>
    </row>
    <row r="287" spans="1:1" x14ac:dyDescent="0.25">
      <c r="A287" s="17">
        <f t="shared" si="4"/>
        <v>42162</v>
      </c>
    </row>
    <row r="288" spans="1:1" x14ac:dyDescent="0.25">
      <c r="A288" s="17">
        <f t="shared" si="4"/>
        <v>42163</v>
      </c>
    </row>
    <row r="289" spans="1:1" x14ac:dyDescent="0.25">
      <c r="A289" s="17">
        <f t="shared" si="4"/>
        <v>42164</v>
      </c>
    </row>
    <row r="290" spans="1:1" x14ac:dyDescent="0.25">
      <c r="A290" s="17">
        <f t="shared" si="4"/>
        <v>42165</v>
      </c>
    </row>
    <row r="291" spans="1:1" x14ac:dyDescent="0.25">
      <c r="A291" s="17">
        <f t="shared" si="4"/>
        <v>42166</v>
      </c>
    </row>
    <row r="292" spans="1:1" x14ac:dyDescent="0.25">
      <c r="A292" s="17">
        <f t="shared" si="4"/>
        <v>42167</v>
      </c>
    </row>
    <row r="293" spans="1:1" x14ac:dyDescent="0.25">
      <c r="A293" s="17">
        <f t="shared" si="4"/>
        <v>42168</v>
      </c>
    </row>
    <row r="294" spans="1:1" x14ac:dyDescent="0.25">
      <c r="A294" s="17">
        <f t="shared" si="4"/>
        <v>42169</v>
      </c>
    </row>
    <row r="295" spans="1:1" x14ac:dyDescent="0.25">
      <c r="A295" s="17">
        <f t="shared" si="4"/>
        <v>42170</v>
      </c>
    </row>
    <row r="296" spans="1:1" x14ac:dyDescent="0.25">
      <c r="A296" s="17">
        <f t="shared" si="4"/>
        <v>42171</v>
      </c>
    </row>
    <row r="297" spans="1:1" x14ac:dyDescent="0.25">
      <c r="A297" s="17">
        <f t="shared" si="4"/>
        <v>42172</v>
      </c>
    </row>
    <row r="298" spans="1:1" x14ac:dyDescent="0.25">
      <c r="A298" s="17">
        <f t="shared" si="4"/>
        <v>42173</v>
      </c>
    </row>
    <row r="299" spans="1:1" x14ac:dyDescent="0.25">
      <c r="A299" s="17">
        <f t="shared" si="4"/>
        <v>42174</v>
      </c>
    </row>
    <row r="300" spans="1:1" x14ac:dyDescent="0.25">
      <c r="A300" s="17">
        <f t="shared" si="4"/>
        <v>42175</v>
      </c>
    </row>
    <row r="301" spans="1:1" x14ac:dyDescent="0.25">
      <c r="A301" s="17">
        <f t="shared" si="4"/>
        <v>42176</v>
      </c>
    </row>
    <row r="302" spans="1:1" x14ac:dyDescent="0.25">
      <c r="A302" s="17">
        <f t="shared" si="4"/>
        <v>42177</v>
      </c>
    </row>
    <row r="303" spans="1:1" x14ac:dyDescent="0.25">
      <c r="A303" s="17">
        <f t="shared" si="4"/>
        <v>42178</v>
      </c>
    </row>
    <row r="304" spans="1:1" x14ac:dyDescent="0.25">
      <c r="A304" s="17">
        <f t="shared" si="4"/>
        <v>42179</v>
      </c>
    </row>
    <row r="305" spans="1:1" x14ac:dyDescent="0.25">
      <c r="A305" s="17">
        <f t="shared" si="4"/>
        <v>42180</v>
      </c>
    </row>
    <row r="306" spans="1:1" x14ac:dyDescent="0.25">
      <c r="A306" s="17">
        <f t="shared" si="4"/>
        <v>42181</v>
      </c>
    </row>
    <row r="307" spans="1:1" x14ac:dyDescent="0.25">
      <c r="A307" s="17">
        <f t="shared" si="4"/>
        <v>42182</v>
      </c>
    </row>
    <row r="308" spans="1:1" x14ac:dyDescent="0.25">
      <c r="A308" s="17">
        <f t="shared" si="4"/>
        <v>42183</v>
      </c>
    </row>
    <row r="309" spans="1:1" x14ac:dyDescent="0.25">
      <c r="A309" s="17">
        <f t="shared" si="4"/>
        <v>42184</v>
      </c>
    </row>
    <row r="310" spans="1:1" x14ac:dyDescent="0.25">
      <c r="A310" s="17">
        <f t="shared" si="4"/>
        <v>42185</v>
      </c>
    </row>
    <row r="311" spans="1:1" x14ac:dyDescent="0.25">
      <c r="A311" s="17">
        <f t="shared" si="4"/>
        <v>42186</v>
      </c>
    </row>
    <row r="312" spans="1:1" x14ac:dyDescent="0.25">
      <c r="A312" s="17">
        <f t="shared" si="4"/>
        <v>42187</v>
      </c>
    </row>
    <row r="313" spans="1:1" x14ac:dyDescent="0.25">
      <c r="A313" s="17">
        <f t="shared" si="4"/>
        <v>42188</v>
      </c>
    </row>
    <row r="314" spans="1:1" x14ac:dyDescent="0.25">
      <c r="A314" s="17">
        <f t="shared" si="4"/>
        <v>42189</v>
      </c>
    </row>
    <row r="315" spans="1:1" x14ac:dyDescent="0.25">
      <c r="A315" s="17">
        <f t="shared" si="4"/>
        <v>42190</v>
      </c>
    </row>
    <row r="316" spans="1:1" x14ac:dyDescent="0.25">
      <c r="A316" s="17">
        <f t="shared" si="4"/>
        <v>42191</v>
      </c>
    </row>
    <row r="317" spans="1:1" x14ac:dyDescent="0.25">
      <c r="A317" s="17">
        <f t="shared" si="4"/>
        <v>42192</v>
      </c>
    </row>
    <row r="318" spans="1:1" x14ac:dyDescent="0.25">
      <c r="A318" s="17">
        <f t="shared" si="4"/>
        <v>42193</v>
      </c>
    </row>
    <row r="319" spans="1:1" x14ac:dyDescent="0.25">
      <c r="A319" s="17">
        <f t="shared" si="4"/>
        <v>42194</v>
      </c>
    </row>
    <row r="320" spans="1:1" x14ac:dyDescent="0.25">
      <c r="A320" s="17">
        <f t="shared" si="4"/>
        <v>42195</v>
      </c>
    </row>
    <row r="321" spans="1:1" x14ac:dyDescent="0.25">
      <c r="A321" s="17">
        <f t="shared" si="4"/>
        <v>42196</v>
      </c>
    </row>
    <row r="322" spans="1:1" x14ac:dyDescent="0.25">
      <c r="A322" s="17">
        <f t="shared" si="4"/>
        <v>42197</v>
      </c>
    </row>
    <row r="323" spans="1:1" x14ac:dyDescent="0.25">
      <c r="A323" s="17">
        <f t="shared" si="4"/>
        <v>42198</v>
      </c>
    </row>
  </sheetData>
  <pageMargins left="0.7" right="0.7" top="0.75" bottom="0.75" header="0.3" footer="0.3"/>
  <pageSetup paperSize="9" orientation="portrait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7" sqref="B7"/>
    </sheetView>
  </sheetViews>
  <sheetFormatPr defaultRowHeight="15" x14ac:dyDescent="0.25"/>
  <cols>
    <col min="1" max="1" width="9.42578125" bestFit="1" customWidth="1"/>
    <col min="2" max="2" width="82.5703125" customWidth="1"/>
  </cols>
  <sheetData>
    <row r="1" spans="1:2" x14ac:dyDescent="0.25">
      <c r="A1" s="39" t="s">
        <v>107</v>
      </c>
    </row>
    <row r="2" spans="1:2" x14ac:dyDescent="0.25">
      <c r="A2" s="37">
        <v>42077</v>
      </c>
      <c r="B2" s="38" t="s">
        <v>108</v>
      </c>
    </row>
    <row r="3" spans="1:2" ht="45" x14ac:dyDescent="0.25">
      <c r="A3" s="37">
        <v>42387</v>
      </c>
      <c r="B3" s="38" t="s">
        <v>109</v>
      </c>
    </row>
    <row r="4" spans="1:2" ht="30" x14ac:dyDescent="0.25">
      <c r="A4" s="37" t="s">
        <v>110</v>
      </c>
      <c r="B4" s="38" t="s">
        <v>111</v>
      </c>
    </row>
    <row r="5" spans="1:2" ht="16.5" customHeight="1" x14ac:dyDescent="0.25">
      <c r="A5" s="1">
        <v>42458</v>
      </c>
      <c r="B5" s="38" t="s">
        <v>112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7</vt:i4>
      </vt:variant>
    </vt:vector>
  </HeadingPairs>
  <TitlesOfParts>
    <vt:vector size="7" baseType="lpstr">
      <vt:lpstr>invoerblad</vt:lpstr>
      <vt:lpstr>rekenblad</vt:lpstr>
      <vt:lpstr>Rapport Exponentieel</vt:lpstr>
      <vt:lpstr>Rapport Lineair</vt:lpstr>
      <vt:lpstr>Rapport Logistisch</vt:lpstr>
      <vt:lpstr>DataHe</vt:lpstr>
      <vt:lpstr>Historie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Egbert</dc:creator>
  <cp:keywords/>
  <dc:description/>
  <cp:lastModifiedBy>WB</cp:lastModifiedBy>
  <cp:revision/>
  <dcterms:created xsi:type="dcterms:W3CDTF">2014-08-22T15:03:49Z</dcterms:created>
  <dcterms:modified xsi:type="dcterms:W3CDTF">2019-01-13T18:19:15Z</dcterms:modified>
  <cp:category/>
  <cp:contentStatus/>
</cp:coreProperties>
</file>